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  <sheet name="таблица 1.1." sheetId="6" r:id="rId6"/>
    <sheet name="таблица 1.2." sheetId="7" r:id="rId7"/>
    <sheet name="таблица 2" sheetId="9" r:id="rId8"/>
    <sheet name="таблица 3" sheetId="8" r:id="rId9"/>
    <sheet name="таблица 4.1." sheetId="10" r:id="rId10"/>
    <sheet name="таблица 4.2." sheetId="15" r:id="rId11"/>
    <sheet name="таблица 4.3." sheetId="11" r:id="rId12"/>
    <sheet name="таблица 4.4." sheetId="12" r:id="rId13"/>
    <sheet name="таблица 4.5." sheetId="13" r:id="rId14"/>
    <sheet name="таблица 4.6." sheetId="14" r:id="rId15"/>
  </sheets>
  <externalReferences>
    <externalReference r:id="rId16"/>
  </externalReferences>
  <definedNames>
    <definedName name="IS_DOCUMENT" localSheetId="0">'ФХД (стр.1)'!$A$40</definedName>
    <definedName name="IS_DOCUMENT" localSheetId="1">'ФХД (стр.2)'!$A$24</definedName>
    <definedName name="IS_DOCUMENT" localSheetId="2">'ФХД (стр.3-4)'!$A$294</definedName>
    <definedName name="IS_DOCUMENT" localSheetId="3">'ФХД (стр.5)'!$A$10</definedName>
    <definedName name="IS_DOCUMENT" localSheetId="4">'ФХД (стр.6)'!$A$25</definedName>
    <definedName name="LAST_CELL" localSheetId="0">'ФХД (стр.1)'!#REF!</definedName>
    <definedName name="LAST_CELL" localSheetId="1">'ФХД (стр.2)'!$C$23</definedName>
    <definedName name="LAST_CELL" localSheetId="2">'ФХД (стр.3-4)'!$S$293</definedName>
    <definedName name="LAST_CELL" localSheetId="3">'ФХД (стр.5)'!$J$9</definedName>
    <definedName name="LAST_CELL" localSheetId="4">'ФХД (стр.6)'!$C$24</definedName>
    <definedName name="_xlnm.Print_Area" localSheetId="2">'ФХД (стр.3-4)'!$A$1:$S$50</definedName>
  </definedNames>
  <calcPr calcId="125725"/>
</workbook>
</file>

<file path=xl/calcChain.xml><?xml version="1.0" encoding="utf-8"?>
<calcChain xmlns="http://schemas.openxmlformats.org/spreadsheetml/2006/main">
  <c r="E16" i="14"/>
  <c r="C13" i="11"/>
  <c r="C12" l="1"/>
  <c r="E9"/>
  <c r="E14" s="1"/>
  <c r="I57" i="3" l="1"/>
  <c r="H57"/>
  <c r="G57"/>
  <c r="I56"/>
  <c r="H56"/>
  <c r="G56"/>
  <c r="S52"/>
  <c r="R52"/>
  <c r="Q52"/>
  <c r="P52"/>
  <c r="O52"/>
  <c r="N52"/>
  <c r="M52"/>
  <c r="L52"/>
  <c r="K52"/>
  <c r="J52"/>
  <c r="G52" s="1"/>
  <c r="I52"/>
  <c r="H52"/>
  <c r="S48"/>
  <c r="R48"/>
  <c r="Q48"/>
  <c r="P48"/>
  <c r="O48"/>
  <c r="N48"/>
  <c r="M48"/>
  <c r="L48"/>
  <c r="K48"/>
  <c r="H48" s="1"/>
  <c r="J48"/>
  <c r="G48" s="1"/>
  <c r="I48"/>
  <c r="I47"/>
  <c r="H47"/>
  <c r="G47"/>
  <c r="I46"/>
  <c r="H46"/>
  <c r="G46"/>
  <c r="I45"/>
  <c r="H45"/>
  <c r="G45"/>
  <c r="I44"/>
  <c r="H44"/>
  <c r="G44"/>
  <c r="I43"/>
  <c r="H43"/>
  <c r="G43"/>
  <c r="S42"/>
  <c r="R42"/>
  <c r="Q42"/>
  <c r="P42"/>
  <c r="O42"/>
  <c r="O35" s="1"/>
  <c r="N42"/>
  <c r="M42"/>
  <c r="L42"/>
  <c r="L35" s="1"/>
  <c r="K42"/>
  <c r="J42"/>
  <c r="J35" s="1"/>
  <c r="I41"/>
  <c r="H41"/>
  <c r="G41"/>
  <c r="I40"/>
  <c r="H40"/>
  <c r="G40"/>
  <c r="I39"/>
  <c r="H39"/>
  <c r="G39"/>
  <c r="I38"/>
  <c r="H38"/>
  <c r="G38"/>
  <c r="I37"/>
  <c r="H37"/>
  <c r="G37"/>
  <c r="S35"/>
  <c r="R35"/>
  <c r="Q35"/>
  <c r="P35"/>
  <c r="N35"/>
  <c r="K35"/>
  <c r="I34"/>
  <c r="H34"/>
  <c r="G34"/>
  <c r="I33"/>
  <c r="H33"/>
  <c r="G33"/>
  <c r="S32"/>
  <c r="R32"/>
  <c r="Q32"/>
  <c r="P32"/>
  <c r="O32"/>
  <c r="N32"/>
  <c r="M32"/>
  <c r="L32"/>
  <c r="I32" s="1"/>
  <c r="K32"/>
  <c r="H32" s="1"/>
  <c r="J32"/>
  <c r="I31"/>
  <c r="H31"/>
  <c r="G31"/>
  <c r="S29"/>
  <c r="R29"/>
  <c r="Q29"/>
  <c r="P29"/>
  <c r="O29"/>
  <c r="N29"/>
  <c r="M29"/>
  <c r="L29"/>
  <c r="K29"/>
  <c r="J29"/>
  <c r="G29" s="1"/>
  <c r="I29"/>
  <c r="H29"/>
  <c r="I28"/>
  <c r="H28"/>
  <c r="G28"/>
  <c r="I26"/>
  <c r="H26"/>
  <c r="G26"/>
  <c r="S24"/>
  <c r="R24"/>
  <c r="Q24"/>
  <c r="Q23" s="1"/>
  <c r="Q22" s="1"/>
  <c r="Q66" s="1"/>
  <c r="P24"/>
  <c r="P23" s="1"/>
  <c r="P22" s="1"/>
  <c r="O24"/>
  <c r="O23" s="1"/>
  <c r="N24"/>
  <c r="N23" s="1"/>
  <c r="M24"/>
  <c r="M23" s="1"/>
  <c r="L24"/>
  <c r="I24" s="1"/>
  <c r="I23" s="1"/>
  <c r="K24"/>
  <c r="H24" s="1"/>
  <c r="H23" s="1"/>
  <c r="J24"/>
  <c r="S23"/>
  <c r="S22" s="1"/>
  <c r="R23"/>
  <c r="R22" s="1"/>
  <c r="L23"/>
  <c r="G21"/>
  <c r="I20"/>
  <c r="H20"/>
  <c r="G20"/>
  <c r="I19"/>
  <c r="H19"/>
  <c r="G19"/>
  <c r="I18"/>
  <c r="I14" s="1"/>
  <c r="H18"/>
  <c r="G18"/>
  <c r="G17"/>
  <c r="G16"/>
  <c r="S14"/>
  <c r="S10" s="1"/>
  <c r="R14"/>
  <c r="R10" s="1"/>
  <c r="Q14"/>
  <c r="P14"/>
  <c r="P10" s="1"/>
  <c r="O14"/>
  <c r="O10" s="1"/>
  <c r="N14"/>
  <c r="M14"/>
  <c r="L14"/>
  <c r="L10" s="1"/>
  <c r="K14"/>
  <c r="K10" s="1"/>
  <c r="J14"/>
  <c r="H14"/>
  <c r="I13"/>
  <c r="H13"/>
  <c r="G13"/>
  <c r="I12"/>
  <c r="H12"/>
  <c r="G12"/>
  <c r="Q10"/>
  <c r="N10"/>
  <c r="M10"/>
  <c r="J10"/>
  <c r="H10"/>
  <c r="S66" l="1"/>
  <c r="P66"/>
  <c r="I10"/>
  <c r="G32"/>
  <c r="I42"/>
  <c r="G24"/>
  <c r="G23" s="1"/>
  <c r="I35"/>
  <c r="I10" i="4" s="1"/>
  <c r="K23" i="3"/>
  <c r="J23"/>
  <c r="J22" s="1"/>
  <c r="G14"/>
  <c r="G10" s="1"/>
  <c r="H42"/>
  <c r="G42"/>
  <c r="O22"/>
  <c r="O66" s="1"/>
  <c r="N22"/>
  <c r="M35"/>
  <c r="H35"/>
  <c r="H10" i="4" s="1"/>
  <c r="K22" i="3"/>
  <c r="K66" s="1"/>
  <c r="L22"/>
  <c r="R66"/>
  <c r="I22" l="1"/>
  <c r="I66" s="1"/>
  <c r="L66"/>
  <c r="H22"/>
  <c r="H66" s="1"/>
  <c r="G35"/>
  <c r="M22"/>
  <c r="M66" s="1"/>
  <c r="N66"/>
  <c r="G22"/>
  <c r="G66" s="1"/>
  <c r="J66"/>
  <c r="T35" l="1"/>
  <c r="G10" i="4"/>
  <c r="T22" i="3"/>
  <c r="E14" i="8" l="1"/>
  <c r="F18" i="6"/>
  <c r="E18"/>
  <c r="E17"/>
  <c r="F16"/>
  <c r="E16"/>
  <c r="E15"/>
  <c r="E12" i="14"/>
  <c r="E13"/>
  <c r="E14"/>
  <c r="E11"/>
  <c r="E10"/>
  <c r="C14" i="8"/>
  <c r="E15" i="14" l="1"/>
  <c r="E9"/>
  <c r="C15" i="5" l="1"/>
  <c r="C17" i="12"/>
  <c r="C10" i="11"/>
  <c r="C11"/>
  <c r="C8"/>
  <c r="E8" i="14"/>
  <c r="E25" s="1"/>
  <c r="D14" i="13" l="1"/>
  <c r="E12" i="4" l="1"/>
  <c r="F12"/>
  <c r="E11"/>
  <c r="F11"/>
  <c r="D11"/>
  <c r="E10"/>
  <c r="F10"/>
  <c r="E73" i="14"/>
  <c r="E69"/>
  <c r="G44" i="13"/>
  <c r="G43"/>
  <c r="D43"/>
  <c r="G42"/>
  <c r="D42"/>
  <c r="D46" s="1"/>
  <c r="A8"/>
  <c r="A9" s="1"/>
  <c r="G44" i="12"/>
  <c r="E44"/>
  <c r="G43"/>
  <c r="E43"/>
  <c r="E18"/>
  <c r="E15"/>
  <c r="E51" i="11"/>
  <c r="E54" s="1"/>
  <c r="F7" i="10"/>
  <c r="F8"/>
  <c r="F50"/>
  <c r="F49"/>
  <c r="D31" i="7"/>
  <c r="D32" s="1"/>
  <c r="E48" i="12" l="1"/>
  <c r="E78" i="14"/>
  <c r="F53" i="10"/>
  <c r="F9"/>
  <c r="E19" i="12"/>
  <c r="D10" i="4" l="1"/>
  <c r="G12"/>
  <c r="D12" s="1"/>
  <c r="D18" i="6"/>
  <c r="H18" s="1"/>
  <c r="D15"/>
  <c r="H15" s="1"/>
  <c r="C33" i="7"/>
  <c r="C19" i="6"/>
  <c r="D16"/>
  <c r="H16" s="1"/>
  <c r="D17" l="1"/>
  <c r="H17" s="1"/>
  <c r="K22" s="1"/>
  <c r="D19" l="1"/>
  <c r="H19"/>
  <c r="C28" i="7" s="1"/>
  <c r="D28" l="1"/>
  <c r="C11"/>
  <c r="D11" s="1"/>
  <c r="C16" l="1"/>
  <c r="D16" s="1"/>
  <c r="C19" l="1"/>
  <c r="D19" s="1"/>
  <c r="C22"/>
  <c r="D22" s="1"/>
  <c r="D23" l="1"/>
  <c r="D29" s="1"/>
</calcChain>
</file>

<file path=xl/sharedStrings.xml><?xml version="1.0" encoding="utf-8"?>
<sst xmlns="http://schemas.openxmlformats.org/spreadsheetml/2006/main" count="543" uniqueCount="357">
  <si>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</si>
  <si>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</si>
  <si>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</si>
  <si>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</si>
  <si>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</si>
  <si>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</si>
  <si>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</si>
  <si>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</si>
  <si>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</si>
  <si>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</si>
  <si>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</si>
  <si>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</si>
  <si>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</si>
  <si>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</si>
  <si>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</si>
  <si>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</si>
  <si>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</si>
  <si>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</si>
  <si>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</si>
  <si>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</si>
  <si>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</si>
  <si>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</si>
  <si>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</si>
  <si>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</si>
  <si>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</si>
  <si>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</si>
  <si>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</si>
  <si>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</si>
  <si>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</si>
  <si>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</si>
  <si>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Управление образования администрации Белгородского района Белгородской области</t>
  </si>
  <si>
    <t>II. Показатели финансового состояния учреждения (подразделения)</t>
  </si>
  <si>
    <t>N п/п</t>
  </si>
  <si>
    <t>Наименование показателя</t>
  </si>
  <si>
    <t>Код строки</t>
  </si>
  <si>
    <t>Код по бюджетной классификации Российской Федерации</t>
  </si>
  <si>
    <t>КВФО</t>
  </si>
  <si>
    <t>Отраслевой код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</si>
  <si>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</si>
  <si>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</si>
  <si>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</si>
  <si>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</si>
  <si>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</si>
  <si>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</si>
  <si>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</si>
  <si>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</si>
  <si>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</si>
  <si>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 на выполнение государственного (муниципального) задания</t>
  </si>
  <si>
    <t>Заработная плата</t>
  </si>
  <si>
    <t>Начисления на выплаты по оплате труда</t>
  </si>
  <si>
    <t>Планируемый остаток средств на начало планируемого года</t>
  </si>
  <si>
    <t>Прочие работы, услуги</t>
  </si>
  <si>
    <t>Остаток средств на начало года</t>
  </si>
  <si>
    <t>IV. 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</si>
  <si>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</si>
  <si>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</si>
  <si>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</si>
  <si>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</si>
  <si>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</si>
  <si>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</si>
  <si>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</si>
  <si>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</si>
  <si>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</si>
  <si>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</si>
  <si>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</si>
  <si>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</si>
  <si>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</si>
  <si>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Поступление средств во временное распоряжение</t>
  </si>
  <si>
    <t>Выбытие</t>
  </si>
  <si>
    <t>040</t>
  </si>
  <si>
    <t>Возврат средств, поступивших во временное распоряжение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</si>
  <si>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</si>
  <si>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</si>
  <si>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</si>
  <si>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</si>
  <si>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</si>
  <si>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Учреждение является некоммерческой организацией и не ставит извлечение прибыли основной целью своей деятельности.</t>
  </si>
  <si>
    <t xml:space="preserve">           (подпись)</t>
  </si>
  <si>
    <t xml:space="preserve">           (расшифровка подписи)</t>
  </si>
  <si>
    <t>Согласовано:</t>
  </si>
  <si>
    <t>Зам. Начальника Управления по</t>
  </si>
  <si>
    <r>
      <t xml:space="preserve">   </t>
    </r>
    <r>
      <rPr>
        <u/>
        <sz val="11"/>
        <rFont val="Times New Roman"/>
        <family val="1"/>
        <charset val="204"/>
      </rPr>
      <t xml:space="preserve">        Е.Н. Хлякина     </t>
    </r>
  </si>
  <si>
    <t>экономике, бух.учету и отчетности</t>
  </si>
  <si>
    <t>Начальник экономического отдела</t>
  </si>
  <si>
    <r>
      <t xml:space="preserve">   </t>
    </r>
    <r>
      <rPr>
        <u/>
        <sz val="11"/>
        <rFont val="Times New Roman"/>
        <family val="1"/>
        <charset val="204"/>
      </rPr>
      <t xml:space="preserve">       Н.Б. Новикова     </t>
    </r>
  </si>
  <si>
    <t>Исполнитель: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</si>
  <si>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</si>
  <si>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</si>
  <si>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</si>
  <si>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 xml:space="preserve">    III. Показатели по поступлениям и выплатам учреждения (подразделения) на </t>
  </si>
  <si>
    <t>х</t>
  </si>
  <si>
    <t>Поступления, всего:</t>
  </si>
  <si>
    <t>Субсидии на иные цели</t>
  </si>
  <si>
    <t>130/180</t>
  </si>
  <si>
    <t>Выплаты, всего:</t>
  </si>
  <si>
    <t>Оплата труда и начисления на выплаты по оплате труда</t>
  </si>
  <si>
    <t>211</t>
  </si>
  <si>
    <t>213</t>
  </si>
  <si>
    <t>220</t>
  </si>
  <si>
    <t>221</t>
  </si>
  <si>
    <t>223</t>
  </si>
  <si>
    <t>225</t>
  </si>
  <si>
    <t>226</t>
  </si>
  <si>
    <t>260</t>
  </si>
  <si>
    <t>300</t>
  </si>
  <si>
    <t>310</t>
  </si>
  <si>
    <t>Сумма, тыс. руб.</t>
  </si>
  <si>
    <t>III. Расчеты (обоснования) плановых показателей по выплатам, использование при формировании Плана</t>
  </si>
  <si>
    <t xml:space="preserve">          1. Расчеты (обоснования) выплат персоналу (строка 210)</t>
  </si>
  <si>
    <t>Таблица 1.1</t>
  </si>
  <si>
    <t xml:space="preserve">            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</si>
  <si>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</si>
  <si>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</si>
  <si>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</si>
  <si>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</si>
  <si>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 xml:space="preserve">Фонд оплаты труда в год, руб. </t>
  </si>
  <si>
    <t>по должностному окладу</t>
  </si>
  <si>
    <t>Итого:</t>
  </si>
  <si>
    <t>x</t>
  </si>
  <si>
    <t>Таблица 1.2</t>
  </si>
  <si>
    <t>1.2. Расчеты (обоснования) страховых взносов на обязательное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</si>
  <si>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</si>
  <si>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</si>
  <si>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 xml:space="preserve">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</si>
  <si>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</si>
  <si>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</si>
  <si>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</si>
  <si>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</si>
  <si>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</si>
  <si>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</si>
  <si>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</si>
  <si>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</si>
  <si>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</si>
  <si>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</si>
  <si>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</si>
  <si>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</si>
  <si>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</si>
  <si>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</si>
  <si>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</si>
  <si>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</si>
  <si>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</si>
  <si>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</si>
  <si>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</si>
  <si>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</si>
  <si>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</si>
  <si>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Таблица 3</t>
  </si>
  <si>
    <t xml:space="preserve"> 3. Расчет (обоснование) расходов на уплату налогов,сборов и иных платежей</t>
  </si>
  <si>
    <t>Наименование расходов</t>
  </si>
  <si>
    <t>Налоговая база, руб.</t>
  </si>
  <si>
    <t>Ставка налога, %</t>
  </si>
  <si>
    <t>Земельный налог</t>
  </si>
  <si>
    <t>Транспортный налог</t>
  </si>
  <si>
    <t>Таблица 2.</t>
  </si>
  <si>
    <t>2. Расчеты (обоснования) расходов на социальные и иные</t>
  </si>
  <si>
    <t xml:space="preserve">                             выплаты населению</t>
  </si>
  <si>
    <t>Размер одной выплаты, руб.</t>
  </si>
  <si>
    <t>Количество выплат в год</t>
  </si>
  <si>
    <t>Общая сумма выплат, руб. (гр. 3 x гр. 4)</t>
  </si>
  <si>
    <t>-</t>
  </si>
  <si>
    <t xml:space="preserve">на 2019 г.
</t>
  </si>
  <si>
    <t>Педагогический персонал</t>
  </si>
  <si>
    <t>Специалисты и учебно-вспомогательный персонал</t>
  </si>
  <si>
    <t>100</t>
  </si>
  <si>
    <t>200</t>
  </si>
  <si>
    <t>Поступления от оказания государственным (муниципальным) учреждениям услуг (выполнения работ), предоставление которых для физических и юридических лиц осуществляется на платной основе, всего:</t>
  </si>
  <si>
    <t>120</t>
  </si>
  <si>
    <t>244</t>
  </si>
  <si>
    <t>111</t>
  </si>
  <si>
    <t>119</t>
  </si>
  <si>
    <t>851</t>
  </si>
  <si>
    <t>852</t>
  </si>
  <si>
    <t>321</t>
  </si>
  <si>
    <t xml:space="preserve"> Прочие расходы</t>
  </si>
  <si>
    <t>Прочие расходы, всего</t>
  </si>
  <si>
    <t>Социальное обеспечение, всего</t>
  </si>
  <si>
    <t>160</t>
  </si>
  <si>
    <t>150</t>
  </si>
  <si>
    <t>КОСГУ</t>
  </si>
  <si>
    <t xml:space="preserve">Услуги связи </t>
  </si>
  <si>
    <t xml:space="preserve">Коммунальные услуги </t>
  </si>
  <si>
    <t xml:space="preserve">Работы, услуги по содержанию имущества </t>
  </si>
  <si>
    <t>230</t>
  </si>
  <si>
    <t>по грантированным выплатам</t>
  </si>
  <si>
    <t>по стимулирующим выплатам</t>
  </si>
  <si>
    <t xml:space="preserve">Код видов расходов    </t>
  </si>
  <si>
    <t>Источник финансового обеспечения бюджет субсидии на финансовое обеспечение выполнения муниципального задания из  бюджета субъекта Российской Федерации и муниципального бюджета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</si>
  <si>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</si>
  <si>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</si>
  <si>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</si>
  <si>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</si>
  <si>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Услуги интернет связи по передаче данных, доступ в компьютерную сеть</t>
  </si>
  <si>
    <t>Заполняет учреждение самостоятельно по плану закупок в пределах объемов финансирования в соответствии с таблицей 2</t>
  </si>
  <si>
    <t xml:space="preserve">ст.221 </t>
  </si>
  <si>
    <t>местный</t>
  </si>
  <si>
    <t>платные</t>
  </si>
  <si>
    <t>Размер потребления ресурсов</t>
  </si>
  <si>
    <t>Тариф (с учетом НДС), руб.</t>
  </si>
  <si>
    <t>ст. 223</t>
  </si>
  <si>
    <t xml:space="preserve">                          по содержанию имущества</t>
  </si>
  <si>
    <t>Объект</t>
  </si>
  <si>
    <t>Количество работ (услуг)</t>
  </si>
  <si>
    <t>Стоимость работ (услуг), руб.</t>
  </si>
  <si>
    <t>Итого по объекту</t>
  </si>
  <si>
    <t>Натуральные показатели</t>
  </si>
  <si>
    <t>Тариф (сумма по договору на единицу, руб.</t>
  </si>
  <si>
    <t xml:space="preserve">Вывоз ТБО </t>
  </si>
  <si>
    <t>Итого по видам услуг</t>
  </si>
  <si>
    <t>ст. 225</t>
  </si>
  <si>
    <t>мест.бюдж.</t>
  </si>
  <si>
    <t>Количество договоров</t>
  </si>
  <si>
    <t>Стоимость услуги, руб.</t>
  </si>
  <si>
    <t>ст. 226</t>
  </si>
  <si>
    <t>мест.бюджет</t>
  </si>
  <si>
    <t>иные</t>
  </si>
  <si>
    <t>средств, материальных запасов</t>
  </si>
  <si>
    <t>Средняя стоимость, руб.</t>
  </si>
  <si>
    <t>Сумма, руб. (гр. 2 x гр. 3)</t>
  </si>
  <si>
    <t>ст. 310</t>
  </si>
  <si>
    <t>ст. 340</t>
  </si>
  <si>
    <t xml:space="preserve">Текущий ремонт здания </t>
  </si>
  <si>
    <t>Поступление финансовых активов, всего</t>
  </si>
  <si>
    <t>Увеличение стоимости основных средств</t>
  </si>
  <si>
    <t>Увеличение остатков средств</t>
  </si>
  <si>
    <t>320</t>
  </si>
  <si>
    <t>Прочие поступления</t>
  </si>
  <si>
    <t>Выбытие финансовых активов, всего</t>
  </si>
  <si>
    <t>400</t>
  </si>
  <si>
    <t>Уменьшение остатков средств</t>
  </si>
  <si>
    <t>Прочие выбытия</t>
  </si>
  <si>
    <t>420</t>
  </si>
  <si>
    <t>410</t>
  </si>
  <si>
    <t>210</t>
  </si>
  <si>
    <t>в том числе: выплаты персоналу всего</t>
  </si>
  <si>
    <t>262</t>
  </si>
  <si>
    <t>4.1. Расчет (обоснование) расходов на оплату услуг связи</t>
  </si>
  <si>
    <t>Таблица 4.1.</t>
  </si>
  <si>
    <t>Количество услуг перевозки</t>
  </si>
  <si>
    <t>Цена услуги перевозки, руб.</t>
  </si>
  <si>
    <t>Сумма, руб. (гр. 3 x гр. 4)</t>
  </si>
  <si>
    <t>нет плана, должна быть распечатана и равна нулю</t>
  </si>
  <si>
    <t>4.2. Расчет (обоснование) расходов на оплату транспортных услуг</t>
  </si>
  <si>
    <t>Таблица 4.2.</t>
  </si>
  <si>
    <t>Таблица 4.3.</t>
  </si>
  <si>
    <t xml:space="preserve">      4.3. Расчет (обоснование) расходов на оплату коммунальных услуг</t>
  </si>
  <si>
    <t>Таблица 4.4.</t>
  </si>
  <si>
    <t xml:space="preserve">       4.4. Расчет (обоснование) расходов на оплату работ, услуг</t>
  </si>
  <si>
    <t>Таблица 4.5.</t>
  </si>
  <si>
    <t>4.5. Расчет (обоснование) расходов на оплату прочих работ, услуг</t>
  </si>
  <si>
    <t>Оплата работ, услуг по противопожарным мероприятиям</t>
  </si>
  <si>
    <t>Охрана помещений, оплата сигнализации</t>
  </si>
  <si>
    <t>Охрана труда</t>
  </si>
  <si>
    <t>Таблица 4.6.</t>
  </si>
  <si>
    <t>4.6. Расчет (обоснование) расходов на приобретение основных</t>
  </si>
  <si>
    <t>Продукты питания</t>
  </si>
  <si>
    <t>Сумма, руб. (гр. 4 x гр. 5 )</t>
  </si>
  <si>
    <t>СОГЛАСОВАНО</t>
  </si>
  <si>
    <t>Начальник Управления образования администрации Белгородского района</t>
  </si>
  <si>
    <t>(наименование должности лица, согласовывающего документ)</t>
  </si>
  <si>
    <t>М.Д.Малышева</t>
  </si>
  <si>
    <t>обучение и воспитание в интересах личности,общества, государства, обеспечение охраны здоровья и создание благоприятных условий для разностороннего развития личности, в том числевозможности удовлетворения потребности обучающихся в самообразовании и получении дополнительного образования.</t>
  </si>
  <si>
    <t>Директор МОУ "Солохинская СОШ"</t>
  </si>
  <si>
    <t>Л.А. Козлова</t>
  </si>
  <si>
    <t>муниципальное общеобразовательное учреждение "Солохинская средняя общеобразовательная школа Белгородского района Белгородской области"</t>
  </si>
  <si>
    <t>3102016580/310201001</t>
  </si>
  <si>
    <t>308583, Белгородская область, Белгородский район, с. Солохи, ул. Школьная, д.1а.</t>
  </si>
  <si>
    <t>22251369</t>
  </si>
  <si>
    <t>90029</t>
  </si>
  <si>
    <t>образовательная деятельность по образовательным программам начального общего, основного общего и среднего общего образования.</t>
  </si>
  <si>
    <t>реализация гарантированного гражданам Российской Федерации права на получение общедоступного и бесплатного начального общего, основного общего  и среднего общего образования;</t>
  </si>
  <si>
    <t>Главный бухгалтер</t>
  </si>
  <si>
    <r>
      <t xml:space="preserve">   </t>
    </r>
    <r>
      <rPr>
        <u/>
        <sz val="11"/>
        <rFont val="Times New Roman"/>
        <family val="1"/>
        <charset val="204"/>
      </rPr>
      <t xml:space="preserve">       М.В. Герасимова     </t>
    </r>
  </si>
  <si>
    <t xml:space="preserve">Сумма исчисленного налога, подлежащего уплате, руб. </t>
  </si>
  <si>
    <t>Здание по адресу: Белгородская обл.,Белгородский район,с. Солохи, ул. Школьная, д.1а.</t>
  </si>
  <si>
    <t>Прочие расходные материалы и предметы снабжения</t>
  </si>
  <si>
    <t>Бензин</t>
  </si>
  <si>
    <t>Медикаменты и перевязочные средства</t>
  </si>
  <si>
    <t>Нефинансовые активы, всего</t>
  </si>
  <si>
    <t>из них:
Общая балансовая стоимость недвижимого имущества, всего</t>
  </si>
  <si>
    <t>в том числе:
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</si>
  <si>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</si>
  <si>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</si>
  <si>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</si>
  <si>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из них:
Общая балансовая стоимость движимого имущества, всего</t>
  </si>
  <si>
    <t>в том числе:
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</si>
  <si>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</si>
  <si>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</si>
  <si>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из них:
Дебиторская задолженность по доходам, полученным за счет средств бюджета, всего</t>
  </si>
  <si>
    <t>Дебиторская задолженность по доходам, полученным от платной и иной приносящей доход деятельности, всего</t>
  </si>
  <si>
    <t>Дебиторская  задолженность по расходам, понесенным за счет средств бюджета, всего</t>
  </si>
  <si>
    <t>Дебиторская  задолженность по расходам, понесенным за счет платной и иной приносящей доход деятельности, всего</t>
  </si>
  <si>
    <t>Обязательства, всего</t>
  </si>
  <si>
    <t>из них:
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</si>
  <si>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</si>
  <si>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</si>
  <si>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Медицинский осмотр сотрудников</t>
  </si>
  <si>
    <t>на 2018 г.
очередной 
финансовый 
год</t>
  </si>
  <si>
    <t xml:space="preserve">на 2020 г.
</t>
  </si>
  <si>
    <t>Прочие налоги, государтвенные пошлины и сборы, иные платежи в бюджет</t>
  </si>
  <si>
    <t>Услуги связи, услуги интернет-связи</t>
  </si>
  <si>
    <t>Система видеонаблюдения</t>
  </si>
  <si>
    <t>Оплата содержания помещения</t>
  </si>
  <si>
    <t>Прочее содержание имущества</t>
  </si>
  <si>
    <t>Оплата текущего ремонта оборудования и инвентаря (прочее)</t>
  </si>
  <si>
    <t>Прочие информационные услуги</t>
  </si>
  <si>
    <t>Прочие расходы (аттестация рабочих мест)</t>
  </si>
  <si>
    <t>Приобретение литературы для библиотек</t>
  </si>
  <si>
    <t>Приобретение учебников для учебных заведений области</t>
  </si>
  <si>
    <t>Оплата за теплоэнергию</t>
  </si>
  <si>
    <t>Оплата  электроэнергии</t>
  </si>
  <si>
    <t>Оплата водоснабжения</t>
  </si>
  <si>
    <t>131</t>
  </si>
  <si>
    <t>291</t>
  </si>
  <si>
    <t>Оплата текущего ремонта зданий и сооружений</t>
  </si>
  <si>
    <t>Оплата мероприятий в рамках энергосервисных контрактов</t>
  </si>
  <si>
    <t>Административный персонал</t>
  </si>
  <si>
    <t>Технические исполнители и обслуживающий персонал</t>
  </si>
  <si>
    <t>09</t>
  </si>
  <si>
    <t>января</t>
  </si>
  <si>
    <t>19</t>
  </si>
  <si>
    <t>09.01.2019</t>
  </si>
  <si>
    <t xml:space="preserve"> на 09 января 2019г.</t>
  </si>
  <si>
    <t>09 января 2019 г.</t>
  </si>
  <si>
    <t>на 2019 г.
очередной 
финансовый 
год</t>
  </si>
  <si>
    <t xml:space="preserve">на 2021 г.
</t>
  </si>
  <si>
    <t>183</t>
  </si>
  <si>
    <t>Родительская плата 0201402</t>
  </si>
  <si>
    <t>Группа продленного дня 0201422</t>
  </si>
  <si>
    <t>Платные услуги (Кружки) 0201442</t>
  </si>
  <si>
    <t>Безвозмездные поступления (пени и штрафы) 0201452</t>
  </si>
  <si>
    <t>134</t>
  </si>
  <si>
    <t>Безвозмездные поступления (пени, штрафы по контракту) 0201462</t>
  </si>
  <si>
    <t>141</t>
  </si>
  <si>
    <t>Безвозмездные поступления 0201412</t>
  </si>
  <si>
    <t>189</t>
  </si>
  <si>
    <t>Социальные пособия и компенсации персоналу в денежной форме</t>
  </si>
  <si>
    <t>266</t>
  </si>
  <si>
    <t>Пособия по социальной помощи населению в денежной форме</t>
  </si>
  <si>
    <t>Прочие расходы (расходы на закупку товаров, работ, услуг), всего:</t>
  </si>
  <si>
    <t>242</t>
  </si>
  <si>
    <t>Страхование</t>
  </si>
  <si>
    <t>227</t>
  </si>
  <si>
    <t>Поступление нефинансовых активов, всего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</si>
  <si>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</si>
  <si>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</si>
  <si>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</si>
  <si>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</si>
  <si>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</si>
  <si>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</si>
  <si>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</si>
  <si>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</si>
  <si>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09 января 2019г.</t>
  </si>
  <si>
    <t>Налог на имущество организаций</t>
  </si>
  <si>
    <t>Оплата водоотведения</t>
  </si>
  <si>
    <t>Твердые коммунальные отходы</t>
  </si>
  <si>
    <t>Страхование имущества</t>
  </si>
  <si>
    <t>Прочие расходы (прочее)</t>
  </si>
  <si>
    <t>на 2019 год и плановый период 2019-2020 годы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</si>
</sst>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0_р_."/>
  </numFmts>
  <fonts count="31">
    <font>
      <sz val="10"/>
      <name val="Arial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7030A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rgb="FF7030A0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9"/>
      <name val="Arial Cyr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color rgb="FF7030A0"/>
      <name val="Arial Cyr"/>
      <charset val="204"/>
    </font>
    <font>
      <sz val="10"/>
      <color rgb="FF7030A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7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/>
    <xf numFmtId="0" fontId="2" fillId="0" borderId="0" xfId="0" applyFont="1" applyBorder="1" applyAlignment="1" applyProtection="1">
      <alignment horizontal="right" wrapText="1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justify"/>
    </xf>
    <xf numFmtId="0" fontId="5" fillId="0" borderId="0" xfId="0" applyFont="1" applyBorder="1" applyAlignment="1" applyProtection="1"/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2" fontId="5" fillId="0" borderId="8" xfId="0" applyNumberFormat="1" applyFont="1" applyBorder="1" applyAlignment="1" applyProtection="1">
      <alignment horizontal="right" vertical="top" wrapText="1"/>
    </xf>
    <xf numFmtId="49" fontId="5" fillId="0" borderId="0" xfId="0" applyNumberFormat="1" applyFont="1" applyBorder="1" applyAlignment="1" applyProtection="1"/>
    <xf numFmtId="49" fontId="5" fillId="0" borderId="8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justify" vertical="center" wrapText="1"/>
    </xf>
    <xf numFmtId="49" fontId="5" fillId="0" borderId="0" xfId="0" applyNumberFormat="1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vertical="center" wrapText="1"/>
    </xf>
    <xf numFmtId="2" fontId="5" fillId="0" borderId="0" xfId="0" applyNumberFormat="1" applyFont="1" applyBorder="1" applyAlignment="1" applyProtection="1">
      <alignment horizontal="justify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/>
    </xf>
    <xf numFmtId="0" fontId="10" fillId="0" borderId="0" xfId="0" applyFont="1"/>
    <xf numFmtId="0" fontId="7" fillId="0" borderId="0" xfId="0" applyFont="1"/>
    <xf numFmtId="0" fontId="7" fillId="0" borderId="1" xfId="0" applyFont="1" applyBorder="1"/>
    <xf numFmtId="0" fontId="8" fillId="0" borderId="8" xfId="0" applyFont="1" applyBorder="1" applyAlignment="1">
      <alignment wrapText="1"/>
    </xf>
    <xf numFmtId="164" fontId="8" fillId="0" borderId="8" xfId="0" applyNumberFormat="1" applyFont="1" applyBorder="1" applyAlignment="1">
      <alignment horizontal="center"/>
    </xf>
    <xf numFmtId="0" fontId="0" fillId="0" borderId="8" xfId="0" applyBorder="1"/>
    <xf numFmtId="0" fontId="8" fillId="0" borderId="8" xfId="0" applyFont="1" applyBorder="1" applyAlignment="1">
      <alignment horizontal="center"/>
    </xf>
    <xf numFmtId="49" fontId="12" fillId="2" borderId="8" xfId="0" applyNumberFormat="1" applyFont="1" applyFill="1" applyBorder="1" applyAlignment="1" applyProtection="1">
      <alignment horizontal="left" vertical="top" wrapText="1"/>
    </xf>
    <xf numFmtId="49" fontId="12" fillId="2" borderId="8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49" fontId="12" fillId="3" borderId="8" xfId="0" applyNumberFormat="1" applyFont="1" applyFill="1" applyBorder="1" applyAlignment="1" applyProtection="1">
      <alignment horizontal="left" vertical="top" wrapText="1"/>
    </xf>
    <xf numFmtId="49" fontId="12" fillId="3" borderId="8" xfId="0" applyNumberFormat="1" applyFont="1" applyFill="1" applyBorder="1" applyAlignment="1" applyProtection="1">
      <alignment horizontal="center" vertical="top" wrapText="1"/>
    </xf>
    <xf numFmtId="49" fontId="12" fillId="0" borderId="8" xfId="0" applyNumberFormat="1" applyFont="1" applyFill="1" applyBorder="1" applyAlignment="1" applyProtection="1">
      <alignment horizontal="center" vertical="top" wrapText="1"/>
    </xf>
    <xf numFmtId="49" fontId="12" fillId="0" borderId="8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Border="1" applyAlignment="1" applyProtection="1">
      <alignment horizontal="center" vertical="top" wrapText="1"/>
    </xf>
    <xf numFmtId="0" fontId="13" fillId="0" borderId="0" xfId="0" applyFont="1" applyFill="1"/>
    <xf numFmtId="2" fontId="5" fillId="0" borderId="8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vertical="top"/>
    </xf>
    <xf numFmtId="0" fontId="5" fillId="0" borderId="8" xfId="0" applyFont="1" applyBorder="1" applyAlignment="1" applyProtection="1">
      <alignment horizontal="center" vertical="center" wrapText="1"/>
    </xf>
    <xf numFmtId="0" fontId="14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 wrapText="1"/>
    </xf>
    <xf numFmtId="4" fontId="7" fillId="0" borderId="8" xfId="0" applyNumberFormat="1" applyFont="1" applyFill="1" applyBorder="1" applyAlignment="1">
      <alignment horizontal="center" wrapText="1"/>
    </xf>
    <xf numFmtId="4" fontId="7" fillId="0" borderId="8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 wrapText="1"/>
    </xf>
    <xf numFmtId="4" fontId="11" fillId="0" borderId="0" xfId="0" applyNumberFormat="1" applyFont="1" applyFill="1"/>
    <xf numFmtId="0" fontId="11" fillId="0" borderId="0" xfId="0" applyFont="1" applyFill="1"/>
    <xf numFmtId="4" fontId="14" fillId="0" borderId="0" xfId="0" applyNumberFormat="1" applyFont="1" applyFill="1"/>
    <xf numFmtId="0" fontId="7" fillId="0" borderId="0" xfId="0" applyFont="1" applyFill="1" applyBorder="1"/>
    <xf numFmtId="0" fontId="7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top" wrapText="1"/>
    </xf>
    <xf numFmtId="4" fontId="7" fillId="0" borderId="0" xfId="0" applyNumberFormat="1" applyFont="1" applyFill="1" applyBorder="1"/>
    <xf numFmtId="0" fontId="7" fillId="0" borderId="8" xfId="0" applyFont="1" applyFill="1" applyBorder="1" applyAlignment="1">
      <alignment horizontal="justify" vertical="top" wrapText="1"/>
    </xf>
    <xf numFmtId="4" fontId="7" fillId="0" borderId="8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 vertical="top" wrapText="1" indent="3"/>
    </xf>
    <xf numFmtId="0" fontId="9" fillId="0" borderId="8" xfId="1" applyFont="1" applyFill="1" applyBorder="1" applyAlignment="1" applyProtection="1">
      <alignment vertical="top" wrapText="1"/>
    </xf>
    <xf numFmtId="0" fontId="7" fillId="0" borderId="8" xfId="0" applyFont="1" applyFill="1" applyBorder="1" applyAlignment="1">
      <alignment horizontal="right" vertical="top" wrapText="1"/>
    </xf>
    <xf numFmtId="3" fontId="14" fillId="0" borderId="0" xfId="0" applyNumberFormat="1" applyFont="1" applyFill="1"/>
    <xf numFmtId="0" fontId="17" fillId="0" borderId="0" xfId="0" applyFont="1" applyFill="1"/>
    <xf numFmtId="4" fontId="18" fillId="0" borderId="0" xfId="0" applyNumberFormat="1" applyFont="1" applyFill="1"/>
    <xf numFmtId="4" fontId="18" fillId="0" borderId="0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/>
    </xf>
    <xf numFmtId="2" fontId="7" fillId="0" borderId="0" xfId="0" applyNumberFormat="1" applyFont="1" applyAlignment="1">
      <alignment horizontal="left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right" vertical="top" wrapText="1"/>
    </xf>
    <xf numFmtId="49" fontId="12" fillId="3" borderId="8" xfId="0" applyNumberFormat="1" applyFont="1" applyFill="1" applyBorder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vertical="top" wrapText="1"/>
    </xf>
    <xf numFmtId="2" fontId="0" fillId="0" borderId="0" xfId="0" applyNumberFormat="1"/>
    <xf numFmtId="0" fontId="8" fillId="0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/>
    </xf>
    <xf numFmtId="0" fontId="0" fillId="3" borderId="8" xfId="0" applyFill="1" applyBorder="1"/>
    <xf numFmtId="0" fontId="7" fillId="4" borderId="0" xfId="0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justify"/>
    </xf>
    <xf numFmtId="0" fontId="7" fillId="4" borderId="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top" wrapText="1"/>
    </xf>
    <xf numFmtId="165" fontId="7" fillId="4" borderId="8" xfId="0" applyNumberFormat="1" applyFont="1" applyFill="1" applyBorder="1" applyAlignment="1">
      <alignment horizontal="center" vertical="top" wrapText="1"/>
    </xf>
    <xf numFmtId="4" fontId="7" fillId="4" borderId="0" xfId="0" applyNumberFormat="1" applyFont="1" applyFill="1"/>
    <xf numFmtId="0" fontId="8" fillId="4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right" vertical="top" wrapText="1"/>
    </xf>
    <xf numFmtId="4" fontId="7" fillId="4" borderId="8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7" fillId="4" borderId="0" xfId="0" applyFont="1" applyFill="1"/>
    <xf numFmtId="4" fontId="17" fillId="4" borderId="0" xfId="0" applyNumberFormat="1" applyFont="1" applyFill="1"/>
    <xf numFmtId="0" fontId="14" fillId="4" borderId="0" xfId="0" applyFont="1" applyFill="1"/>
    <xf numFmtId="4" fontId="14" fillId="4" borderId="0" xfId="0" applyNumberFormat="1" applyFont="1" applyFill="1"/>
    <xf numFmtId="0" fontId="14" fillId="4" borderId="0" xfId="0" applyFont="1" applyFill="1" applyBorder="1"/>
    <xf numFmtId="4" fontId="14" fillId="4" borderId="0" xfId="0" applyNumberFormat="1" applyFont="1" applyFill="1" applyBorder="1"/>
    <xf numFmtId="4" fontId="18" fillId="4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7" fillId="4" borderId="8" xfId="0" applyNumberFormat="1" applyFont="1" applyFill="1" applyBorder="1" applyAlignment="1">
      <alignment horizontal="center" vertical="center" wrapText="1"/>
    </xf>
    <xf numFmtId="4" fontId="7" fillId="4" borderId="0" xfId="0" applyNumberFormat="1" applyFont="1" applyFill="1" applyAlignment="1">
      <alignment horizontal="center" vertical="center"/>
    </xf>
    <xf numFmtId="0" fontId="15" fillId="4" borderId="8" xfId="0" applyFont="1" applyFill="1" applyBorder="1" applyAlignment="1">
      <alignment horizontal="center" vertical="top" wrapText="1"/>
    </xf>
    <xf numFmtId="0" fontId="15" fillId="4" borderId="0" xfId="0" applyFont="1" applyFill="1"/>
    <xf numFmtId="4" fontId="11" fillId="4" borderId="8" xfId="0" applyNumberFormat="1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right" vertical="top" wrapText="1"/>
    </xf>
    <xf numFmtId="4" fontId="11" fillId="4" borderId="0" xfId="0" applyNumberFormat="1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right" vertical="top" wrapText="1"/>
    </xf>
    <xf numFmtId="0" fontId="17" fillId="4" borderId="0" xfId="0" applyFont="1" applyFill="1" applyBorder="1" applyAlignment="1">
      <alignment horizontal="center" vertical="top" wrapText="1"/>
    </xf>
    <xf numFmtId="4" fontId="14" fillId="4" borderId="0" xfId="0" applyNumberFormat="1" applyFont="1" applyFill="1" applyBorder="1" applyAlignment="1">
      <alignment horizontal="center" vertical="top" wrapText="1"/>
    </xf>
    <xf numFmtId="0" fontId="18" fillId="4" borderId="0" xfId="0" applyFont="1" applyFill="1"/>
    <xf numFmtId="0" fontId="0" fillId="0" borderId="0" xfId="0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9" fillId="0" borderId="0" xfId="0" applyFont="1"/>
    <xf numFmtId="4" fontId="7" fillId="0" borderId="8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0" fillId="0" borderId="8" xfId="0" applyFont="1" applyBorder="1" applyAlignment="1">
      <alignment horizontal="center" vertical="top" wrapText="1"/>
    </xf>
    <xf numFmtId="0" fontId="21" fillId="0" borderId="8" xfId="0" applyFont="1" applyFill="1" applyBorder="1" applyAlignment="1">
      <alignment vertical="center" wrapText="1"/>
    </xf>
    <xf numFmtId="0" fontId="22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center" vertical="top" wrapText="1"/>
    </xf>
    <xf numFmtId="4" fontId="11" fillId="0" borderId="8" xfId="0" applyNumberFormat="1" applyFont="1" applyBorder="1" applyAlignment="1">
      <alignment horizontal="center" vertical="top" wrapText="1"/>
    </xf>
    <xf numFmtId="4" fontId="23" fillId="0" borderId="0" xfId="0" applyNumberFormat="1" applyFont="1"/>
    <xf numFmtId="0" fontId="24" fillId="0" borderId="0" xfId="0" applyFont="1" applyFill="1"/>
    <xf numFmtId="0" fontId="24" fillId="0" borderId="0" xfId="0" applyFont="1"/>
    <xf numFmtId="4" fontId="24" fillId="0" borderId="0" xfId="0" applyNumberFormat="1" applyFont="1"/>
    <xf numFmtId="0" fontId="24" fillId="0" borderId="0" xfId="0" applyFont="1" applyBorder="1"/>
    <xf numFmtId="4" fontId="24" fillId="0" borderId="0" xfId="0" applyNumberFormat="1" applyFont="1" applyBorder="1"/>
    <xf numFmtId="0" fontId="0" fillId="0" borderId="0" xfId="0" applyBorder="1"/>
    <xf numFmtId="4" fontId="23" fillId="0" borderId="0" xfId="0" applyNumberFormat="1" applyFont="1" applyBorder="1"/>
    <xf numFmtId="4" fontId="0" fillId="0" borderId="0" xfId="0" applyNumberFormat="1" applyBorder="1"/>
    <xf numFmtId="0" fontId="18" fillId="0" borderId="0" xfId="0" applyFont="1"/>
    <xf numFmtId="0" fontId="25" fillId="0" borderId="0" xfId="0" applyFont="1"/>
    <xf numFmtId="0" fontId="8" fillId="0" borderId="8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25" fillId="0" borderId="0" xfId="0" applyFont="1" applyFill="1"/>
    <xf numFmtId="4" fontId="25" fillId="0" borderId="0" xfId="0" applyNumberFormat="1" applyFont="1"/>
    <xf numFmtId="0" fontId="8" fillId="0" borderId="8" xfId="0" applyFont="1" applyBorder="1" applyAlignment="1">
      <alignment horizontal="left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justify" vertical="center" wrapText="1"/>
    </xf>
    <xf numFmtId="165" fontId="26" fillId="0" borderId="8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Border="1" applyAlignment="1" applyProtection="1">
      <alignment horizontal="right"/>
    </xf>
    <xf numFmtId="0" fontId="8" fillId="0" borderId="8" xfId="0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49" fontId="12" fillId="3" borderId="8" xfId="0" applyNumberFormat="1" applyFont="1" applyFill="1" applyBorder="1" applyAlignment="1" applyProtection="1">
      <alignment horizontal="center" wrapText="1"/>
    </xf>
    <xf numFmtId="49" fontId="12" fillId="5" borderId="8" xfId="0" applyNumberFormat="1" applyFont="1" applyFill="1" applyBorder="1" applyAlignment="1" applyProtection="1">
      <alignment horizontal="left" vertical="top" wrapText="1"/>
    </xf>
    <xf numFmtId="49" fontId="12" fillId="5" borderId="8" xfId="0" applyNumberFormat="1" applyFont="1" applyFill="1" applyBorder="1" applyAlignment="1" applyProtection="1">
      <alignment horizontal="center" vertical="center" wrapText="1"/>
    </xf>
    <xf numFmtId="2" fontId="8" fillId="0" borderId="8" xfId="0" applyNumberFormat="1" applyFont="1" applyBorder="1" applyAlignment="1">
      <alignment horizontal="center"/>
    </xf>
    <xf numFmtId="4" fontId="7" fillId="4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/>
    </xf>
    <xf numFmtId="4" fontId="2" fillId="0" borderId="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center" wrapText="1"/>
    </xf>
    <xf numFmtId="165" fontId="2" fillId="4" borderId="8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29" fillId="0" borderId="0" xfId="0" applyNumberFormat="1" applyFont="1"/>
    <xf numFmtId="0" fontId="29" fillId="0" borderId="0" xfId="0" applyFont="1"/>
    <xf numFmtId="0" fontId="2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top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horizontal="center" vertical="top" wrapText="1"/>
    </xf>
    <xf numFmtId="4" fontId="4" fillId="4" borderId="8" xfId="0" applyNumberFormat="1" applyFont="1" applyFill="1" applyBorder="1" applyAlignment="1">
      <alignment horizontal="center" vertical="top" wrapText="1"/>
    </xf>
    <xf numFmtId="4" fontId="4" fillId="4" borderId="0" xfId="0" applyNumberFormat="1" applyFont="1" applyFill="1"/>
    <xf numFmtId="0" fontId="4" fillId="4" borderId="0" xfId="0" applyFont="1" applyFill="1"/>
    <xf numFmtId="0" fontId="2" fillId="0" borderId="8" xfId="0" applyFont="1" applyFill="1" applyBorder="1" applyAlignment="1">
      <alignment horizontal="left" wrapText="1"/>
    </xf>
    <xf numFmtId="0" fontId="0" fillId="0" borderId="0" xfId="0" applyFill="1"/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vertical="top" wrapText="1"/>
    </xf>
    <xf numFmtId="4" fontId="12" fillId="2" borderId="8" xfId="0" applyNumberFormat="1" applyFont="1" applyFill="1" applyBorder="1" applyAlignment="1" applyProtection="1">
      <alignment horizontal="right" vertical="top" wrapText="1"/>
    </xf>
    <xf numFmtId="49" fontId="5" fillId="0" borderId="8" xfId="0" applyNumberFormat="1" applyFont="1" applyFill="1" applyBorder="1" applyAlignment="1" applyProtection="1">
      <alignment horizontal="left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4" fontId="5" fillId="0" borderId="8" xfId="0" applyNumberFormat="1" applyFont="1" applyFill="1" applyBorder="1" applyAlignment="1" applyProtection="1">
      <alignment horizontal="right" vertical="top" wrapText="1"/>
    </xf>
    <xf numFmtId="4" fontId="0" fillId="0" borderId="0" xfId="0" applyNumberFormat="1" applyFill="1"/>
    <xf numFmtId="4" fontId="5" fillId="0" borderId="8" xfId="0" applyNumberFormat="1" applyFont="1" applyFill="1" applyBorder="1" applyAlignment="1" applyProtection="1">
      <alignment wrapText="1"/>
    </xf>
    <xf numFmtId="4" fontId="12" fillId="3" borderId="8" xfId="0" applyNumberFormat="1" applyFont="1" applyFill="1" applyBorder="1" applyAlignment="1" applyProtection="1">
      <alignment horizontal="right" vertical="center" wrapText="1"/>
    </xf>
    <xf numFmtId="4" fontId="12" fillId="0" borderId="8" xfId="0" applyNumberFormat="1" applyFont="1" applyFill="1" applyBorder="1" applyAlignment="1" applyProtection="1">
      <alignment horizontal="right" vertical="top" wrapText="1"/>
    </xf>
    <xf numFmtId="49" fontId="12" fillId="0" borderId="8" xfId="0" applyNumberFormat="1" applyFont="1" applyFill="1" applyBorder="1" applyAlignment="1" applyProtection="1">
      <alignment horizontal="center" wrapText="1"/>
    </xf>
    <xf numFmtId="49" fontId="12" fillId="0" borderId="8" xfId="0" applyNumberFormat="1" applyFont="1" applyFill="1" applyBorder="1" applyAlignment="1" applyProtection="1">
      <alignment horizontal="right" wrapText="1"/>
    </xf>
    <xf numFmtId="4" fontId="5" fillId="0" borderId="8" xfId="0" applyNumberFormat="1" applyFont="1" applyFill="1" applyBorder="1" applyAlignment="1" applyProtection="1">
      <alignment horizontal="right" wrapText="1"/>
    </xf>
    <xf numFmtId="4" fontId="12" fillId="0" borderId="8" xfId="0" applyNumberFormat="1" applyFont="1" applyFill="1" applyBorder="1" applyAlignment="1" applyProtection="1">
      <alignment horizontal="right" wrapText="1"/>
    </xf>
    <xf numFmtId="49" fontId="12" fillId="2" borderId="8" xfId="0" applyNumberFormat="1" applyFont="1" applyFill="1" applyBorder="1" applyAlignment="1" applyProtection="1">
      <alignment horizontal="center" wrapText="1"/>
    </xf>
    <xf numFmtId="49" fontId="12" fillId="2" borderId="8" xfId="0" applyNumberFormat="1" applyFont="1" applyFill="1" applyBorder="1" applyAlignment="1" applyProtection="1">
      <alignment horizontal="right" wrapText="1"/>
    </xf>
    <xf numFmtId="4" fontId="12" fillId="2" borderId="8" xfId="0" applyNumberFormat="1" applyFont="1" applyFill="1" applyBorder="1" applyAlignment="1" applyProtection="1">
      <alignment horizontal="right" wrapText="1"/>
    </xf>
    <xf numFmtId="49" fontId="12" fillId="5" borderId="8" xfId="0" applyNumberFormat="1" applyFont="1" applyFill="1" applyBorder="1" applyAlignment="1" applyProtection="1">
      <alignment horizontal="center" wrapText="1"/>
    </xf>
    <xf numFmtId="49" fontId="12" fillId="5" borderId="8" xfId="0" applyNumberFormat="1" applyFont="1" applyFill="1" applyBorder="1" applyAlignment="1" applyProtection="1">
      <alignment horizontal="right" wrapText="1"/>
    </xf>
    <xf numFmtId="4" fontId="12" fillId="5" borderId="8" xfId="0" applyNumberFormat="1" applyFont="1" applyFill="1" applyBorder="1" applyAlignment="1" applyProtection="1">
      <alignment horizontal="right" wrapText="1"/>
    </xf>
    <xf numFmtId="49" fontId="12" fillId="3" borderId="8" xfId="0" applyNumberFormat="1" applyFont="1" applyFill="1" applyBorder="1" applyAlignment="1" applyProtection="1">
      <alignment horizontal="right" wrapText="1"/>
    </xf>
    <xf numFmtId="4" fontId="12" fillId="3" borderId="8" xfId="0" applyNumberFormat="1" applyFont="1" applyFill="1" applyBorder="1" applyAlignment="1" applyProtection="1">
      <alignment horizontal="right" wrapText="1"/>
    </xf>
    <xf numFmtId="49" fontId="5" fillId="0" borderId="8" xfId="0" applyNumberFormat="1" applyFont="1" applyFill="1" applyBorder="1" applyAlignment="1" applyProtection="1">
      <alignment horizontal="center" wrapText="1"/>
    </xf>
    <xf numFmtId="49" fontId="5" fillId="0" borderId="8" xfId="0" applyNumberFormat="1" applyFont="1" applyFill="1" applyBorder="1" applyAlignment="1" applyProtection="1">
      <alignment horizontal="right" wrapText="1"/>
    </xf>
    <xf numFmtId="49" fontId="5" fillId="0" borderId="8" xfId="0" applyNumberFormat="1" applyFont="1" applyBorder="1" applyAlignment="1" applyProtection="1">
      <alignment horizontal="left" vertical="top" wrapText="1"/>
    </xf>
    <xf numFmtId="49" fontId="5" fillId="0" borderId="8" xfId="0" applyNumberFormat="1" applyFont="1" applyBorder="1" applyAlignment="1" applyProtection="1">
      <alignment horizontal="center" vertical="top" wrapText="1"/>
    </xf>
    <xf numFmtId="49" fontId="12" fillId="0" borderId="8" xfId="0" applyNumberFormat="1" applyFont="1" applyBorder="1" applyAlignment="1" applyProtection="1">
      <alignment horizontal="center" wrapText="1"/>
    </xf>
    <xf numFmtId="49" fontId="5" fillId="0" borderId="8" xfId="0" applyNumberFormat="1" applyFont="1" applyBorder="1" applyAlignment="1" applyProtection="1">
      <alignment horizontal="right" wrapText="1"/>
    </xf>
    <xf numFmtId="4" fontId="5" fillId="0" borderId="8" xfId="0" applyNumberFormat="1" applyFont="1" applyBorder="1" applyAlignment="1" applyProtection="1">
      <alignment horizontal="right" wrapText="1"/>
    </xf>
    <xf numFmtId="49" fontId="5" fillId="4" borderId="8" xfId="0" applyNumberFormat="1" applyFont="1" applyFill="1" applyBorder="1" applyAlignment="1" applyProtection="1">
      <alignment horizontal="left" vertical="top" wrapText="1"/>
    </xf>
    <xf numFmtId="49" fontId="5" fillId="4" borderId="8" xfId="0" applyNumberFormat="1" applyFont="1" applyFill="1" applyBorder="1" applyAlignment="1" applyProtection="1">
      <alignment horizontal="center" vertical="top" wrapText="1"/>
    </xf>
    <xf numFmtId="49" fontId="12" fillId="4" borderId="8" xfId="0" applyNumberFormat="1" applyFont="1" applyFill="1" applyBorder="1" applyAlignment="1" applyProtection="1">
      <alignment horizontal="center" wrapText="1"/>
    </xf>
    <xf numFmtId="49" fontId="5" fillId="4" borderId="8" xfId="0" applyNumberFormat="1" applyFont="1" applyFill="1" applyBorder="1" applyAlignment="1" applyProtection="1">
      <alignment horizontal="right" wrapText="1"/>
    </xf>
    <xf numFmtId="4" fontId="5" fillId="4" borderId="8" xfId="0" applyNumberFormat="1" applyFont="1" applyFill="1" applyBorder="1" applyAlignment="1" applyProtection="1">
      <alignment horizontal="right" wrapText="1"/>
    </xf>
    <xf numFmtId="4" fontId="13" fillId="4" borderId="0" xfId="0" applyNumberFormat="1" applyFont="1" applyFill="1"/>
    <xf numFmtId="0" fontId="13" fillId="4" borderId="0" xfId="0" applyFont="1" applyFill="1"/>
    <xf numFmtId="4" fontId="13" fillId="0" borderId="0" xfId="0" applyNumberFormat="1" applyFont="1" applyFill="1"/>
    <xf numFmtId="49" fontId="5" fillId="3" borderId="8" xfId="0" applyNumberFormat="1" applyFont="1" applyFill="1" applyBorder="1" applyAlignment="1" applyProtection="1">
      <alignment horizontal="center" vertical="top" wrapText="1"/>
    </xf>
    <xf numFmtId="49" fontId="5" fillId="3" borderId="8" xfId="0" applyNumberFormat="1" applyFont="1" applyFill="1" applyBorder="1" applyAlignment="1" applyProtection="1">
      <alignment horizontal="right" wrapText="1"/>
    </xf>
    <xf numFmtId="4" fontId="5" fillId="0" borderId="8" xfId="0" applyNumberFormat="1" applyFont="1" applyBorder="1" applyAlignment="1" applyProtection="1">
      <alignment horizontal="right" vertical="top" wrapText="1"/>
    </xf>
    <xf numFmtId="0" fontId="5" fillId="3" borderId="8" xfId="0" applyFont="1" applyFill="1" applyBorder="1" applyAlignment="1"/>
    <xf numFmtId="0" fontId="0" fillId="3" borderId="8" xfId="0" applyFill="1" applyBorder="1" applyAlignment="1"/>
    <xf numFmtId="4" fontId="5" fillId="3" borderId="8" xfId="0" applyNumberFormat="1" applyFont="1" applyFill="1" applyBorder="1" applyAlignment="1" applyProtection="1">
      <alignment horizontal="right" wrapText="1"/>
    </xf>
    <xf numFmtId="4" fontId="5" fillId="3" borderId="8" xfId="0" applyNumberFormat="1" applyFont="1" applyFill="1" applyBorder="1" applyAlignment="1">
      <alignment horizontal="right"/>
    </xf>
    <xf numFmtId="4" fontId="0" fillId="0" borderId="0" xfId="0" applyNumberFormat="1" applyAlignment="1"/>
    <xf numFmtId="0" fontId="0" fillId="0" borderId="0" xfId="0" applyAlignment="1"/>
    <xf numFmtId="0" fontId="5" fillId="3" borderId="8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/>
    </xf>
    <xf numFmtId="4" fontId="5" fillId="3" borderId="8" xfId="0" applyNumberFormat="1" applyFont="1" applyFill="1" applyBorder="1" applyAlignment="1" applyProtection="1">
      <alignment horizontal="right" vertical="top" wrapText="1"/>
    </xf>
    <xf numFmtId="4" fontId="12" fillId="3" borderId="8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/>
    </xf>
    <xf numFmtId="4" fontId="2" fillId="4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 wrapText="1"/>
    </xf>
    <xf numFmtId="49" fontId="2" fillId="0" borderId="3" xfId="0" applyNumberFormat="1" applyFont="1" applyBorder="1" applyAlignment="1" applyProtection="1">
      <alignment horizontal="center" wrapText="1"/>
    </xf>
    <xf numFmtId="49" fontId="2" fillId="0" borderId="4" xfId="0" applyNumberFormat="1" applyFont="1" applyBorder="1" applyAlignment="1" applyProtection="1">
      <alignment horizontal="center" wrapText="1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vertical="top"/>
    </xf>
    <xf numFmtId="49" fontId="27" fillId="0" borderId="0" xfId="0" applyNumberFormat="1" applyFont="1" applyBorder="1" applyAlignment="1" applyProtection="1">
      <alignment vertical="top" wrapText="1"/>
    </xf>
    <xf numFmtId="0" fontId="28" fillId="0" borderId="0" xfId="0" applyFont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>
      <alignment horizontal="center" wrapText="1"/>
    </xf>
    <xf numFmtId="0" fontId="27" fillId="0" borderId="0" xfId="0" applyFont="1" applyFill="1" applyBorder="1" applyAlignment="1" applyProtection="1"/>
    <xf numFmtId="0" fontId="0" fillId="0" borderId="0" xfId="0" applyFill="1"/>
    <xf numFmtId="0" fontId="27" fillId="0" borderId="8" xfId="0" applyFont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top" wrapText="1"/>
    </xf>
    <xf numFmtId="0" fontId="27" fillId="0" borderId="8" xfId="0" applyFont="1" applyBorder="1" applyAlignment="1" applyProtection="1">
      <alignment horizontal="left" vertical="top" wrapText="1"/>
    </xf>
    <xf numFmtId="4" fontId="27" fillId="0" borderId="8" xfId="0" applyNumberFormat="1" applyFont="1" applyBorder="1" applyAlignment="1" applyProtection="1">
      <alignment horizontal="center" vertical="top" wrapText="1"/>
    </xf>
    <xf numFmtId="0" fontId="30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" fontId="7" fillId="0" borderId="8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4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2;&#1088;&#1080;&#1082;&#1091;&#1085;&#1086;&#1074;/&#1047;&#1072;&#1075;&#1088;&#1091;&#1079;&#1082;&#1080;/&#1050;&#1086;&#1087;&#1080;&#1103;%20Plan_FHD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1."/>
      <sheetName val="2."/>
      <sheetName val="Стр.5"/>
      <sheetName val="3."/>
      <sheetName val="4."/>
      <sheetName val="сведения по целевым субсидиям"/>
      <sheetName val="1.1"/>
      <sheetName val="1.2"/>
      <sheetName val="1.3"/>
      <sheetName val="1.4"/>
      <sheetName val="2"/>
      <sheetName val="3"/>
      <sheetName val="4"/>
      <sheetName val="5.1"/>
      <sheetName val="5.2"/>
      <sheetName val="5.3"/>
      <sheetName val="5.4"/>
      <sheetName val="5.5"/>
      <sheetName val="5.6"/>
      <sheetName val="5.7"/>
    </sheetNames>
    <sheetDataSet>
      <sheetData sheetId="0" refreshError="1"/>
      <sheetData sheetId="1" refreshError="1"/>
      <sheetData sheetId="2" refreshError="1"/>
      <sheetData sheetId="3">
        <row r="32">
          <cell r="F32">
            <v>105000</v>
          </cell>
        </row>
        <row r="37">
          <cell r="I37">
            <v>95000</v>
          </cell>
          <cell r="P37">
            <v>0</v>
          </cell>
        </row>
        <row r="39">
          <cell r="I39">
            <v>2526000</v>
          </cell>
        </row>
        <row r="41">
          <cell r="I41">
            <v>437000</v>
          </cell>
          <cell r="P41">
            <v>233080</v>
          </cell>
        </row>
        <row r="42">
          <cell r="I42">
            <v>360000</v>
          </cell>
          <cell r="P42">
            <v>25000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39"/>
  <sheetViews>
    <sheetView tabSelected="1" topLeftCell="A4" workbookViewId="0">
      <selection activeCell="CY15" sqref="CY15"/>
    </sheetView>
  </sheetViews>
  <sheetFormatPr defaultRowHeight="12.75" customHeight="1"/>
  <cols>
    <col min="1" max="32" width="0.85546875" customWidth="1"/>
    <col min="33" max="33" width="2" customWidth="1"/>
    <col min="34" max="153" width="0.85546875" customWidth="1"/>
  </cols>
  <sheetData>
    <row r="1" spans="1:153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ht="15" customHeight="1">
      <c r="A2" s="2"/>
      <c r="B2" s="309" t="s">
        <v>255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309" t="s">
        <v>0</v>
      </c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N2" s="309"/>
      <c r="DO2" s="309"/>
      <c r="DP2" s="309"/>
      <c r="DQ2" s="309"/>
      <c r="DR2" s="309"/>
      <c r="DS2" s="309"/>
      <c r="DT2" s="309"/>
      <c r="DU2" s="309"/>
      <c r="DV2" s="309"/>
      <c r="DW2" s="309"/>
      <c r="DX2" s="309"/>
      <c r="DY2" s="309"/>
      <c r="DZ2" s="309"/>
      <c r="EA2" s="309"/>
      <c r="EB2" s="309"/>
      <c r="EC2" s="309"/>
      <c r="ED2" s="309"/>
      <c r="EE2" s="309"/>
      <c r="EF2" s="309"/>
      <c r="EG2" s="309"/>
      <c r="EH2" s="309"/>
      <c r="EI2" s="309"/>
      <c r="EJ2" s="309"/>
      <c r="EK2" s="309"/>
      <c r="EL2" s="309"/>
      <c r="EM2" s="309"/>
      <c r="EN2" s="309"/>
      <c r="EO2" s="309"/>
      <c r="EP2" s="309"/>
      <c r="EQ2" s="309"/>
      <c r="ER2" s="309"/>
      <c r="ES2" s="309"/>
      <c r="ET2" s="309"/>
      <c r="EU2" s="309"/>
      <c r="EV2" s="309"/>
      <c r="EW2" s="309"/>
    </row>
    <row r="3" spans="1:153" ht="33.75" customHeight="1">
      <c r="A3" s="318" t="s">
        <v>256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310" t="s">
        <v>260</v>
      </c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</row>
    <row r="4" spans="1:153" ht="15" customHeight="1">
      <c r="A4" s="319" t="s">
        <v>257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311" t="s">
        <v>1</v>
      </c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</row>
    <row r="5" spans="1:153" ht="1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2"/>
      <c r="V5" s="2"/>
      <c r="W5" s="313" t="s">
        <v>258</v>
      </c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2"/>
      <c r="DS5" s="2"/>
      <c r="DT5" s="313" t="s">
        <v>261</v>
      </c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  <c r="ET5" s="313"/>
      <c r="EU5" s="313"/>
      <c r="EV5" s="313"/>
      <c r="EW5" s="313"/>
    </row>
    <row r="6" spans="1:153" ht="15" customHeight="1">
      <c r="A6" s="314" t="s">
        <v>2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1"/>
      <c r="V6" s="1"/>
      <c r="W6" s="314" t="s">
        <v>3</v>
      </c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314" t="s">
        <v>2</v>
      </c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1"/>
      <c r="DS6" s="1"/>
      <c r="DT6" s="314" t="s">
        <v>3</v>
      </c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</row>
    <row r="7" spans="1:153" ht="15" customHeight="1">
      <c r="A7" s="2"/>
      <c r="B7" s="2"/>
      <c r="C7" s="2"/>
      <c r="D7" s="2"/>
      <c r="E7" s="2"/>
      <c r="F7" s="2"/>
      <c r="G7" s="2"/>
      <c r="H7" s="2"/>
      <c r="I7" s="194" t="s">
        <v>4</v>
      </c>
      <c r="J7" s="315" t="s">
        <v>316</v>
      </c>
      <c r="K7" s="315"/>
      <c r="L7" s="315"/>
      <c r="M7" s="315"/>
      <c r="N7" s="2" t="s">
        <v>4</v>
      </c>
      <c r="O7" s="2"/>
      <c r="P7" s="2"/>
      <c r="Q7" s="315" t="s">
        <v>317</v>
      </c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6">
        <v>20</v>
      </c>
      <c r="AJ7" s="316"/>
      <c r="AK7" s="316"/>
      <c r="AL7" s="316"/>
      <c r="AM7" s="317" t="s">
        <v>318</v>
      </c>
      <c r="AN7" s="317"/>
      <c r="AO7" s="317"/>
      <c r="AP7" s="317"/>
      <c r="AQ7" s="2" t="s">
        <v>5</v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3" t="s">
        <v>4</v>
      </c>
      <c r="DG7" s="315" t="s">
        <v>316</v>
      </c>
      <c r="DH7" s="315"/>
      <c r="DI7" s="315"/>
      <c r="DJ7" s="315"/>
      <c r="DK7" s="2" t="s">
        <v>4</v>
      </c>
      <c r="DL7" s="2"/>
      <c r="DM7" s="2"/>
      <c r="DN7" s="315" t="s">
        <v>317</v>
      </c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6">
        <v>20</v>
      </c>
      <c r="EG7" s="316"/>
      <c r="EH7" s="316"/>
      <c r="EI7" s="316"/>
      <c r="EJ7" s="317" t="s">
        <v>318</v>
      </c>
      <c r="EK7" s="317"/>
      <c r="EL7" s="317"/>
      <c r="EM7" s="317"/>
      <c r="EN7" s="2" t="s">
        <v>5</v>
      </c>
      <c r="EO7" s="2"/>
      <c r="EP7" s="2"/>
      <c r="EQ7" s="2"/>
      <c r="ER7" s="2"/>
      <c r="ES7" s="2"/>
      <c r="ET7" s="2"/>
      <c r="EU7" s="2"/>
      <c r="EV7" s="2"/>
      <c r="EW7" s="2"/>
    </row>
    <row r="8" spans="1:153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4"/>
      <c r="ES8" s="2"/>
      <c r="ET8" s="2"/>
      <c r="EU8" s="2"/>
      <c r="EV8" s="2"/>
      <c r="EW8" s="2"/>
    </row>
    <row r="9" spans="1:153" ht="16.5" customHeight="1">
      <c r="A9" s="308" t="s">
        <v>6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</row>
    <row r="10" spans="1:153" ht="16.5" customHeight="1">
      <c r="A10" s="308" t="s">
        <v>356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8"/>
      <c r="EG10" s="308"/>
      <c r="EH10" s="308"/>
      <c r="EI10" s="308"/>
      <c r="EJ10" s="308"/>
      <c r="EK10" s="308"/>
      <c r="EL10" s="308"/>
      <c r="EM10" s="308"/>
      <c r="EN10" s="308"/>
      <c r="EO10" s="308"/>
      <c r="EP10" s="308"/>
      <c r="EQ10" s="308"/>
      <c r="ER10" s="308"/>
      <c r="ES10" s="308"/>
      <c r="ET10" s="308"/>
      <c r="EU10" s="308"/>
      <c r="EV10" s="308"/>
      <c r="EW10" s="308"/>
    </row>
    <row r="11" spans="1:153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</row>
    <row r="12" spans="1:153" ht="16.899999999999999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305" t="s">
        <v>7</v>
      </c>
      <c r="EI12" s="305"/>
      <c r="EJ12" s="305"/>
      <c r="EK12" s="305"/>
      <c r="EL12" s="305"/>
      <c r="EM12" s="305"/>
      <c r="EN12" s="305"/>
      <c r="EO12" s="305"/>
      <c r="EP12" s="305"/>
      <c r="EQ12" s="305"/>
      <c r="ER12" s="305"/>
      <c r="ES12" s="305"/>
      <c r="ET12" s="305"/>
      <c r="EU12" s="305"/>
      <c r="EV12" s="305"/>
      <c r="EW12" s="305"/>
    </row>
    <row r="13" spans="1:153" ht="16.899999999999999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3"/>
      <c r="CN13" s="2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3" t="s">
        <v>8</v>
      </c>
      <c r="EG13" s="2"/>
      <c r="EH13" s="292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4"/>
    </row>
    <row r="14" spans="1:153" ht="16.899999999999999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2"/>
      <c r="BG14" s="8" t="s">
        <v>4</v>
      </c>
      <c r="BH14" s="306" t="s">
        <v>316</v>
      </c>
      <c r="BI14" s="306"/>
      <c r="BJ14" s="306"/>
      <c r="BK14" s="306"/>
      <c r="BL14" s="7" t="s">
        <v>4</v>
      </c>
      <c r="BM14" s="7"/>
      <c r="BN14" s="7"/>
      <c r="BO14" s="306" t="s">
        <v>317</v>
      </c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7"/>
      <c r="CH14" s="307">
        <v>2019</v>
      </c>
      <c r="CI14" s="307"/>
      <c r="CJ14" s="307"/>
      <c r="CK14" s="307"/>
      <c r="CL14" s="307"/>
      <c r="CM14" s="307"/>
      <c r="CN14" s="307"/>
      <c r="CO14" s="7" t="s">
        <v>5</v>
      </c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5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3" t="s">
        <v>9</v>
      </c>
      <c r="EG14" s="2"/>
      <c r="EH14" s="292" t="s">
        <v>319</v>
      </c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4"/>
    </row>
    <row r="15" spans="1:15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7"/>
      <c r="CH15" s="7"/>
      <c r="CI15" s="7"/>
      <c r="CJ15" s="7"/>
      <c r="CK15" s="9"/>
      <c r="CL15" s="9"/>
      <c r="CM15" s="9"/>
      <c r="CN15" s="9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5"/>
      <c r="DS15" s="5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3"/>
      <c r="EG15" s="2"/>
      <c r="EH15" s="292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4"/>
    </row>
    <row r="16" spans="1:15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5"/>
      <c r="BZ16" s="5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3"/>
      <c r="CN16" s="2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5"/>
      <c r="DS16" s="5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3"/>
      <c r="EG16" s="2"/>
      <c r="EH16" s="292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4"/>
    </row>
    <row r="17" spans="1:153" ht="20.25" customHeight="1">
      <c r="A17" s="10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91" t="s">
        <v>262</v>
      </c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"/>
      <c r="DR17" s="5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3" t="s">
        <v>11</v>
      </c>
      <c r="EG17" s="2"/>
      <c r="EH17" s="292" t="s">
        <v>265</v>
      </c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4"/>
    </row>
    <row r="18" spans="1:153" ht="16.899999999999999" customHeight="1">
      <c r="A18" s="10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8"/>
      <c r="V18" s="12"/>
      <c r="W18" s="12"/>
      <c r="X18" s="12"/>
      <c r="Y18" s="12"/>
      <c r="Z18" s="7"/>
      <c r="AA18" s="7"/>
      <c r="AB18" s="7"/>
      <c r="AC18" s="2"/>
      <c r="AD18" s="2"/>
      <c r="AE18" s="2"/>
      <c r="AF18" s="2"/>
      <c r="AG18" s="2"/>
      <c r="AH18" s="2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" t="s">
        <v>13</v>
      </c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13"/>
      <c r="EH18" s="295" t="s">
        <v>266</v>
      </c>
      <c r="EI18" s="296"/>
      <c r="EJ18" s="296"/>
      <c r="EK18" s="296"/>
      <c r="EL18" s="296"/>
      <c r="EM18" s="296"/>
      <c r="EN18" s="296"/>
      <c r="EO18" s="296"/>
      <c r="EP18" s="296"/>
      <c r="EQ18" s="296"/>
      <c r="ER18" s="296"/>
      <c r="ES18" s="296"/>
      <c r="ET18" s="296"/>
      <c r="EU18" s="296"/>
      <c r="EV18" s="296"/>
      <c r="EW18" s="297"/>
    </row>
    <row r="19" spans="1:153" ht="16.899999999999999" customHeight="1">
      <c r="A19" s="10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"/>
      <c r="DR19" s="5"/>
      <c r="DS19" s="5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14"/>
      <c r="EG19" s="2"/>
      <c r="EH19" s="292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4"/>
    </row>
    <row r="20" spans="1:15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2"/>
      <c r="BU20" s="2"/>
      <c r="BV20" s="2"/>
      <c r="BW20" s="2"/>
      <c r="BX20" s="2"/>
      <c r="BY20" s="5"/>
      <c r="BZ20" s="5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3"/>
      <c r="CN20" s="2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5"/>
      <c r="DS20" s="5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3"/>
      <c r="EG20" s="2"/>
      <c r="EH20" s="298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300"/>
    </row>
    <row r="21" spans="1:153" ht="16.899999999999999" customHeight="1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301" t="s">
        <v>263</v>
      </c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/>
      <c r="CN21" s="1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8" t="s">
        <v>16</v>
      </c>
      <c r="EG21" s="16"/>
      <c r="EH21" s="302" t="s">
        <v>17</v>
      </c>
      <c r="EI21" s="303"/>
      <c r="EJ21" s="303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4"/>
    </row>
    <row r="22" spans="1:153" ht="16.899999999999999" customHeight="1">
      <c r="A22" s="19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8"/>
      <c r="CN22" s="16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8" t="s">
        <v>19</v>
      </c>
      <c r="EG22" s="16"/>
      <c r="EH22" s="302" t="s">
        <v>20</v>
      </c>
      <c r="EI22" s="303"/>
      <c r="EJ22" s="303"/>
      <c r="EK22" s="303"/>
      <c r="EL22" s="303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4"/>
    </row>
    <row r="23" spans="1:153" ht="1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9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</row>
    <row r="24" spans="1:153" ht="16.899999999999999" customHeight="1">
      <c r="A24" s="10" t="s">
        <v>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291" t="s">
        <v>30</v>
      </c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  <c r="DP24" s="291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1"/>
      <c r="ED24" s="291"/>
      <c r="EE24" s="291"/>
      <c r="EF24" s="291"/>
      <c r="EG24" s="291"/>
      <c r="EH24" s="291"/>
      <c r="EI24" s="291"/>
      <c r="EJ24" s="291"/>
      <c r="EK24" s="291"/>
      <c r="EL24" s="291"/>
      <c r="EM24" s="291"/>
      <c r="EN24" s="291"/>
      <c r="EO24" s="291"/>
      <c r="EP24" s="291"/>
      <c r="EQ24" s="291"/>
      <c r="ER24" s="291"/>
      <c r="ES24" s="291"/>
      <c r="ET24" s="291"/>
      <c r="EU24" s="291"/>
      <c r="EV24" s="291"/>
      <c r="EW24" s="291"/>
    </row>
    <row r="25" spans="1:153" ht="16.899999999999999" customHeight="1">
      <c r="A25" s="10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1"/>
      <c r="EV25" s="291"/>
      <c r="EW25" s="291"/>
    </row>
    <row r="26" spans="1:153" ht="15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22"/>
      <c r="CP26" s="22"/>
      <c r="CQ26" s="22"/>
      <c r="CR26" s="22"/>
      <c r="CS26" s="22"/>
      <c r="CT26" s="22"/>
      <c r="CU26" s="22"/>
      <c r="CV26" s="2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</row>
    <row r="27" spans="1:153" ht="16.899999999999999" customHeight="1">
      <c r="A27" s="10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91" t="s">
        <v>264</v>
      </c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291"/>
      <c r="DT27" s="291"/>
      <c r="DU27" s="291"/>
      <c r="DV27" s="291"/>
      <c r="DW27" s="291"/>
      <c r="DX27" s="291"/>
      <c r="DY27" s="291"/>
      <c r="DZ27" s="291"/>
      <c r="EA27" s="291"/>
      <c r="EB27" s="291"/>
      <c r="EC27" s="291"/>
      <c r="ED27" s="291"/>
      <c r="EE27" s="291"/>
      <c r="EF27" s="291"/>
      <c r="EG27" s="291"/>
      <c r="EH27" s="291"/>
      <c r="EI27" s="291"/>
      <c r="EJ27" s="291"/>
      <c r="EK27" s="291"/>
      <c r="EL27" s="291"/>
      <c r="EM27" s="291"/>
      <c r="EN27" s="291"/>
      <c r="EO27" s="291"/>
      <c r="EP27" s="291"/>
      <c r="EQ27" s="291"/>
      <c r="ER27" s="291"/>
      <c r="ES27" s="291"/>
      <c r="ET27" s="291"/>
      <c r="EU27" s="291"/>
      <c r="EV27" s="291"/>
      <c r="EW27" s="291"/>
    </row>
    <row r="28" spans="1:153" ht="16.899999999999999" customHeight="1">
      <c r="A28" s="10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1"/>
      <c r="ET28" s="291"/>
      <c r="EU28" s="291"/>
      <c r="EV28" s="291"/>
      <c r="EW28" s="291"/>
    </row>
    <row r="29" spans="1:153" ht="16.899999999999999" customHeight="1">
      <c r="A29" s="10" t="s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1"/>
      <c r="EW29" s="291"/>
    </row>
    <row r="30" spans="1:15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</row>
    <row r="31" spans="1:153" ht="16.899999999999999" customHeight="1">
      <c r="A31" s="288" t="s">
        <v>26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pans="1:153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pans="1:153" ht="15">
      <c r="A33" s="24" t="s">
        <v>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</row>
    <row r="34" spans="1:153" ht="19.5" customHeight="1">
      <c r="A34" s="289" t="s">
        <v>267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89"/>
      <c r="DJ34" s="289"/>
      <c r="DK34" s="289"/>
      <c r="DL34" s="289"/>
      <c r="DM34" s="289"/>
      <c r="DN34" s="289"/>
      <c r="DO34" s="289"/>
      <c r="DP34" s="289"/>
      <c r="DQ34" s="289"/>
      <c r="DR34" s="289"/>
      <c r="DS34" s="289"/>
      <c r="DT34" s="289"/>
      <c r="DU34" s="289"/>
      <c r="DV34" s="289"/>
      <c r="DW34" s="289"/>
      <c r="DX34" s="289"/>
      <c r="DY34" s="289"/>
      <c r="DZ34" s="289"/>
      <c r="EA34" s="289"/>
      <c r="EB34" s="289"/>
      <c r="EC34" s="289"/>
      <c r="ED34" s="289"/>
      <c r="EE34" s="289"/>
      <c r="EF34" s="289"/>
      <c r="EG34" s="289"/>
      <c r="EH34" s="289"/>
      <c r="EI34" s="289"/>
      <c r="EJ34" s="289"/>
      <c r="EK34" s="289"/>
      <c r="EL34" s="289"/>
      <c r="EM34" s="289"/>
      <c r="EN34" s="289"/>
      <c r="EO34" s="289"/>
      <c r="EP34" s="289"/>
      <c r="EQ34" s="289"/>
      <c r="ER34" s="289"/>
      <c r="ES34" s="289"/>
      <c r="ET34" s="289"/>
      <c r="EU34" s="289"/>
      <c r="EV34" s="289"/>
      <c r="EW34" s="289"/>
    </row>
    <row r="35" spans="1:153" ht="15">
      <c r="A35" s="24" t="s">
        <v>28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</row>
    <row r="36" spans="1:153" ht="33.75" customHeight="1">
      <c r="A36" s="289" t="s">
        <v>268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</row>
    <row r="37" spans="1:153" ht="44.25" customHeight="1">
      <c r="A37" s="289" t="s">
        <v>259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289"/>
      <c r="CM37" s="289"/>
      <c r="CN37" s="289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89"/>
      <c r="DB37" s="289"/>
      <c r="DC37" s="289"/>
      <c r="DD37" s="289"/>
      <c r="DE37" s="289"/>
      <c r="DF37" s="289"/>
      <c r="DG37" s="289"/>
      <c r="DH37" s="289"/>
      <c r="DI37" s="289"/>
      <c r="DJ37" s="289"/>
      <c r="DK37" s="289"/>
      <c r="DL37" s="289"/>
      <c r="DM37" s="289"/>
      <c r="DN37" s="289"/>
      <c r="DO37" s="289"/>
      <c r="DP37" s="289"/>
      <c r="DQ37" s="289"/>
      <c r="DR37" s="289"/>
      <c r="DS37" s="289"/>
      <c r="DT37" s="289"/>
      <c r="DU37" s="289"/>
      <c r="DV37" s="289"/>
      <c r="DW37" s="289"/>
      <c r="DX37" s="289"/>
      <c r="DY37" s="289"/>
      <c r="DZ37" s="289"/>
      <c r="EA37" s="289"/>
      <c r="EB37" s="289"/>
      <c r="EC37" s="289"/>
      <c r="ED37" s="289"/>
      <c r="EE37" s="289"/>
      <c r="EF37" s="289"/>
      <c r="EG37" s="289"/>
      <c r="EH37" s="289"/>
      <c r="EI37" s="289"/>
      <c r="EJ37" s="289"/>
      <c r="EK37" s="289"/>
      <c r="EL37" s="289"/>
      <c r="EM37" s="289"/>
      <c r="EN37" s="289"/>
      <c r="EO37" s="289"/>
      <c r="EP37" s="289"/>
      <c r="EQ37" s="289"/>
      <c r="ER37" s="289"/>
      <c r="ES37" s="289"/>
      <c r="ET37" s="289"/>
      <c r="EU37" s="289"/>
      <c r="EV37" s="289"/>
      <c r="EW37" s="289"/>
    </row>
    <row r="38" spans="1:153" ht="15">
      <c r="A38" s="24" t="s">
        <v>29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</row>
    <row r="39" spans="1:153" ht="27" customHeight="1">
      <c r="A39" s="290" t="s">
        <v>76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0"/>
      <c r="DN39" s="290"/>
      <c r="DO39" s="290"/>
      <c r="DP39" s="290"/>
      <c r="DQ39" s="290"/>
      <c r="DR39" s="290"/>
      <c r="DS39" s="290"/>
      <c r="DT39" s="290"/>
      <c r="DU39" s="290"/>
      <c r="DV39" s="290"/>
      <c r="DW39" s="290"/>
      <c r="DX39" s="290"/>
      <c r="DY39" s="290"/>
      <c r="DZ39" s="290"/>
      <c r="EA39" s="290"/>
      <c r="EB39" s="290"/>
      <c r="EC39" s="290"/>
      <c r="ED39" s="290"/>
      <c r="EE39" s="290"/>
      <c r="EF39" s="290"/>
      <c r="EG39" s="290"/>
      <c r="EH39" s="290"/>
      <c r="EI39" s="290"/>
      <c r="EJ39" s="290"/>
      <c r="EK39" s="290"/>
      <c r="EL39" s="290"/>
      <c r="EM39" s="290"/>
      <c r="EN39" s="290"/>
      <c r="EO39" s="290"/>
      <c r="EP39" s="290"/>
      <c r="EQ39" s="290"/>
      <c r="ER39" s="290"/>
      <c r="ES39" s="290"/>
      <c r="ET39" s="290"/>
      <c r="EU39" s="290"/>
      <c r="EV39" s="290"/>
      <c r="EW39" s="290"/>
    </row>
  </sheetData>
  <mergeCells count="47">
    <mergeCell ref="A5:T5"/>
    <mergeCell ref="W5:AZ5"/>
    <mergeCell ref="A6:T6"/>
    <mergeCell ref="W6:AZ6"/>
    <mergeCell ref="J7:M7"/>
    <mergeCell ref="Q7:AH7"/>
    <mergeCell ref="AI7:AL7"/>
    <mergeCell ref="AM7:AP7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B2:AY2"/>
    <mergeCell ref="A3:BB3"/>
    <mergeCell ref="A4:BC4"/>
    <mergeCell ref="EH12:EW12"/>
    <mergeCell ref="EH13:EW13"/>
    <mergeCell ref="BH14:BK14"/>
    <mergeCell ref="BO14:CF14"/>
    <mergeCell ref="CH14:CN14"/>
    <mergeCell ref="EH14:EW14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A31:DD31"/>
    <mergeCell ref="A34:EW34"/>
    <mergeCell ref="A36:EW36"/>
    <mergeCell ref="A39:EW39"/>
    <mergeCell ref="A37:EW37"/>
  </mergeCells>
  <pageMargins left="0.70866141732283472" right="0.45" top="0.74803149606299213" bottom="0.74803149606299213" header="0.31496062992125984" footer="0.31496062992125984"/>
  <pageSetup paperSize="9" scale="7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E9" sqref="E9"/>
    </sheetView>
  </sheetViews>
  <sheetFormatPr defaultRowHeight="15"/>
  <cols>
    <col min="1" max="1" width="6.7109375" style="118" customWidth="1"/>
    <col min="2" max="2" width="30.5703125" style="118" customWidth="1"/>
    <col min="3" max="3" width="11.42578125" style="118" customWidth="1"/>
    <col min="4" max="4" width="13.7109375" style="118" customWidth="1"/>
    <col min="5" max="5" width="16.28515625" style="118" customWidth="1"/>
    <col min="6" max="6" width="14" style="118" customWidth="1"/>
    <col min="7" max="256" width="9.140625" style="118"/>
    <col min="257" max="257" width="6.7109375" style="118" customWidth="1"/>
    <col min="258" max="258" width="30.5703125" style="118" customWidth="1"/>
    <col min="259" max="259" width="11.42578125" style="118" customWidth="1"/>
    <col min="260" max="260" width="13.7109375" style="118" customWidth="1"/>
    <col min="261" max="261" width="16.28515625" style="118" customWidth="1"/>
    <col min="262" max="262" width="14" style="118" customWidth="1"/>
    <col min="263" max="512" width="9.140625" style="118"/>
    <col min="513" max="513" width="6.7109375" style="118" customWidth="1"/>
    <col min="514" max="514" width="30.5703125" style="118" customWidth="1"/>
    <col min="515" max="515" width="11.42578125" style="118" customWidth="1"/>
    <col min="516" max="516" width="13.7109375" style="118" customWidth="1"/>
    <col min="517" max="517" width="16.28515625" style="118" customWidth="1"/>
    <col min="518" max="518" width="14" style="118" customWidth="1"/>
    <col min="519" max="768" width="9.140625" style="118"/>
    <col min="769" max="769" width="6.7109375" style="118" customWidth="1"/>
    <col min="770" max="770" width="30.5703125" style="118" customWidth="1"/>
    <col min="771" max="771" width="11.42578125" style="118" customWidth="1"/>
    <col min="772" max="772" width="13.7109375" style="118" customWidth="1"/>
    <col min="773" max="773" width="16.28515625" style="118" customWidth="1"/>
    <col min="774" max="774" width="14" style="118" customWidth="1"/>
    <col min="775" max="1024" width="9.140625" style="118"/>
    <col min="1025" max="1025" width="6.7109375" style="118" customWidth="1"/>
    <col min="1026" max="1026" width="30.5703125" style="118" customWidth="1"/>
    <col min="1027" max="1027" width="11.42578125" style="118" customWidth="1"/>
    <col min="1028" max="1028" width="13.7109375" style="118" customWidth="1"/>
    <col min="1029" max="1029" width="16.28515625" style="118" customWidth="1"/>
    <col min="1030" max="1030" width="14" style="118" customWidth="1"/>
    <col min="1031" max="1280" width="9.140625" style="118"/>
    <col min="1281" max="1281" width="6.7109375" style="118" customWidth="1"/>
    <col min="1282" max="1282" width="30.5703125" style="118" customWidth="1"/>
    <col min="1283" max="1283" width="11.42578125" style="118" customWidth="1"/>
    <col min="1284" max="1284" width="13.7109375" style="118" customWidth="1"/>
    <col min="1285" max="1285" width="16.28515625" style="118" customWidth="1"/>
    <col min="1286" max="1286" width="14" style="118" customWidth="1"/>
    <col min="1287" max="1536" width="9.140625" style="118"/>
    <col min="1537" max="1537" width="6.7109375" style="118" customWidth="1"/>
    <col min="1538" max="1538" width="30.5703125" style="118" customWidth="1"/>
    <col min="1539" max="1539" width="11.42578125" style="118" customWidth="1"/>
    <col min="1540" max="1540" width="13.7109375" style="118" customWidth="1"/>
    <col min="1541" max="1541" width="16.28515625" style="118" customWidth="1"/>
    <col min="1542" max="1542" width="14" style="118" customWidth="1"/>
    <col min="1543" max="1792" width="9.140625" style="118"/>
    <col min="1793" max="1793" width="6.7109375" style="118" customWidth="1"/>
    <col min="1794" max="1794" width="30.5703125" style="118" customWidth="1"/>
    <col min="1795" max="1795" width="11.42578125" style="118" customWidth="1"/>
    <col min="1796" max="1796" width="13.7109375" style="118" customWidth="1"/>
    <col min="1797" max="1797" width="16.28515625" style="118" customWidth="1"/>
    <col min="1798" max="1798" width="14" style="118" customWidth="1"/>
    <col min="1799" max="2048" width="9.140625" style="118"/>
    <col min="2049" max="2049" width="6.7109375" style="118" customWidth="1"/>
    <col min="2050" max="2050" width="30.5703125" style="118" customWidth="1"/>
    <col min="2051" max="2051" width="11.42578125" style="118" customWidth="1"/>
    <col min="2052" max="2052" width="13.7109375" style="118" customWidth="1"/>
    <col min="2053" max="2053" width="16.28515625" style="118" customWidth="1"/>
    <col min="2054" max="2054" width="14" style="118" customWidth="1"/>
    <col min="2055" max="2304" width="9.140625" style="118"/>
    <col min="2305" max="2305" width="6.7109375" style="118" customWidth="1"/>
    <col min="2306" max="2306" width="30.5703125" style="118" customWidth="1"/>
    <col min="2307" max="2307" width="11.42578125" style="118" customWidth="1"/>
    <col min="2308" max="2308" width="13.7109375" style="118" customWidth="1"/>
    <col min="2309" max="2309" width="16.28515625" style="118" customWidth="1"/>
    <col min="2310" max="2310" width="14" style="118" customWidth="1"/>
    <col min="2311" max="2560" width="9.140625" style="118"/>
    <col min="2561" max="2561" width="6.7109375" style="118" customWidth="1"/>
    <col min="2562" max="2562" width="30.5703125" style="118" customWidth="1"/>
    <col min="2563" max="2563" width="11.42578125" style="118" customWidth="1"/>
    <col min="2564" max="2564" width="13.7109375" style="118" customWidth="1"/>
    <col min="2565" max="2565" width="16.28515625" style="118" customWidth="1"/>
    <col min="2566" max="2566" width="14" style="118" customWidth="1"/>
    <col min="2567" max="2816" width="9.140625" style="118"/>
    <col min="2817" max="2817" width="6.7109375" style="118" customWidth="1"/>
    <col min="2818" max="2818" width="30.5703125" style="118" customWidth="1"/>
    <col min="2819" max="2819" width="11.42578125" style="118" customWidth="1"/>
    <col min="2820" max="2820" width="13.7109375" style="118" customWidth="1"/>
    <col min="2821" max="2821" width="16.28515625" style="118" customWidth="1"/>
    <col min="2822" max="2822" width="14" style="118" customWidth="1"/>
    <col min="2823" max="3072" width="9.140625" style="118"/>
    <col min="3073" max="3073" width="6.7109375" style="118" customWidth="1"/>
    <col min="3074" max="3074" width="30.5703125" style="118" customWidth="1"/>
    <col min="3075" max="3075" width="11.42578125" style="118" customWidth="1"/>
    <col min="3076" max="3076" width="13.7109375" style="118" customWidth="1"/>
    <col min="3077" max="3077" width="16.28515625" style="118" customWidth="1"/>
    <col min="3078" max="3078" width="14" style="118" customWidth="1"/>
    <col min="3079" max="3328" width="9.140625" style="118"/>
    <col min="3329" max="3329" width="6.7109375" style="118" customWidth="1"/>
    <col min="3330" max="3330" width="30.5703125" style="118" customWidth="1"/>
    <col min="3331" max="3331" width="11.42578125" style="118" customWidth="1"/>
    <col min="3332" max="3332" width="13.7109375" style="118" customWidth="1"/>
    <col min="3333" max="3333" width="16.28515625" style="118" customWidth="1"/>
    <col min="3334" max="3334" width="14" style="118" customWidth="1"/>
    <col min="3335" max="3584" width="9.140625" style="118"/>
    <col min="3585" max="3585" width="6.7109375" style="118" customWidth="1"/>
    <col min="3586" max="3586" width="30.5703125" style="118" customWidth="1"/>
    <col min="3587" max="3587" width="11.42578125" style="118" customWidth="1"/>
    <col min="3588" max="3588" width="13.7109375" style="118" customWidth="1"/>
    <col min="3589" max="3589" width="16.28515625" style="118" customWidth="1"/>
    <col min="3590" max="3590" width="14" style="118" customWidth="1"/>
    <col min="3591" max="3840" width="9.140625" style="118"/>
    <col min="3841" max="3841" width="6.7109375" style="118" customWidth="1"/>
    <col min="3842" max="3842" width="30.5703125" style="118" customWidth="1"/>
    <col min="3843" max="3843" width="11.42578125" style="118" customWidth="1"/>
    <col min="3844" max="3844" width="13.7109375" style="118" customWidth="1"/>
    <col min="3845" max="3845" width="16.28515625" style="118" customWidth="1"/>
    <col min="3846" max="3846" width="14" style="118" customWidth="1"/>
    <col min="3847" max="4096" width="9.140625" style="118"/>
    <col min="4097" max="4097" width="6.7109375" style="118" customWidth="1"/>
    <col min="4098" max="4098" width="30.5703125" style="118" customWidth="1"/>
    <col min="4099" max="4099" width="11.42578125" style="118" customWidth="1"/>
    <col min="4100" max="4100" width="13.7109375" style="118" customWidth="1"/>
    <col min="4101" max="4101" width="16.28515625" style="118" customWidth="1"/>
    <col min="4102" max="4102" width="14" style="118" customWidth="1"/>
    <col min="4103" max="4352" width="9.140625" style="118"/>
    <col min="4353" max="4353" width="6.7109375" style="118" customWidth="1"/>
    <col min="4354" max="4354" width="30.5703125" style="118" customWidth="1"/>
    <col min="4355" max="4355" width="11.42578125" style="118" customWidth="1"/>
    <col min="4356" max="4356" width="13.7109375" style="118" customWidth="1"/>
    <col min="4357" max="4357" width="16.28515625" style="118" customWidth="1"/>
    <col min="4358" max="4358" width="14" style="118" customWidth="1"/>
    <col min="4359" max="4608" width="9.140625" style="118"/>
    <col min="4609" max="4609" width="6.7109375" style="118" customWidth="1"/>
    <col min="4610" max="4610" width="30.5703125" style="118" customWidth="1"/>
    <col min="4611" max="4611" width="11.42578125" style="118" customWidth="1"/>
    <col min="4612" max="4612" width="13.7109375" style="118" customWidth="1"/>
    <col min="4613" max="4613" width="16.28515625" style="118" customWidth="1"/>
    <col min="4614" max="4614" width="14" style="118" customWidth="1"/>
    <col min="4615" max="4864" width="9.140625" style="118"/>
    <col min="4865" max="4865" width="6.7109375" style="118" customWidth="1"/>
    <col min="4866" max="4866" width="30.5703125" style="118" customWidth="1"/>
    <col min="4867" max="4867" width="11.42578125" style="118" customWidth="1"/>
    <col min="4868" max="4868" width="13.7109375" style="118" customWidth="1"/>
    <col min="4869" max="4869" width="16.28515625" style="118" customWidth="1"/>
    <col min="4870" max="4870" width="14" style="118" customWidth="1"/>
    <col min="4871" max="5120" width="9.140625" style="118"/>
    <col min="5121" max="5121" width="6.7109375" style="118" customWidth="1"/>
    <col min="5122" max="5122" width="30.5703125" style="118" customWidth="1"/>
    <col min="5123" max="5123" width="11.42578125" style="118" customWidth="1"/>
    <col min="5124" max="5124" width="13.7109375" style="118" customWidth="1"/>
    <col min="5125" max="5125" width="16.28515625" style="118" customWidth="1"/>
    <col min="5126" max="5126" width="14" style="118" customWidth="1"/>
    <col min="5127" max="5376" width="9.140625" style="118"/>
    <col min="5377" max="5377" width="6.7109375" style="118" customWidth="1"/>
    <col min="5378" max="5378" width="30.5703125" style="118" customWidth="1"/>
    <col min="5379" max="5379" width="11.42578125" style="118" customWidth="1"/>
    <col min="5380" max="5380" width="13.7109375" style="118" customWidth="1"/>
    <col min="5381" max="5381" width="16.28515625" style="118" customWidth="1"/>
    <col min="5382" max="5382" width="14" style="118" customWidth="1"/>
    <col min="5383" max="5632" width="9.140625" style="118"/>
    <col min="5633" max="5633" width="6.7109375" style="118" customWidth="1"/>
    <col min="5634" max="5634" width="30.5703125" style="118" customWidth="1"/>
    <col min="5635" max="5635" width="11.42578125" style="118" customWidth="1"/>
    <col min="5636" max="5636" width="13.7109375" style="118" customWidth="1"/>
    <col min="5637" max="5637" width="16.28515625" style="118" customWidth="1"/>
    <col min="5638" max="5638" width="14" style="118" customWidth="1"/>
    <col min="5639" max="5888" width="9.140625" style="118"/>
    <col min="5889" max="5889" width="6.7109375" style="118" customWidth="1"/>
    <col min="5890" max="5890" width="30.5703125" style="118" customWidth="1"/>
    <col min="5891" max="5891" width="11.42578125" style="118" customWidth="1"/>
    <col min="5892" max="5892" width="13.7109375" style="118" customWidth="1"/>
    <col min="5893" max="5893" width="16.28515625" style="118" customWidth="1"/>
    <col min="5894" max="5894" width="14" style="118" customWidth="1"/>
    <col min="5895" max="6144" width="9.140625" style="118"/>
    <col min="6145" max="6145" width="6.7109375" style="118" customWidth="1"/>
    <col min="6146" max="6146" width="30.5703125" style="118" customWidth="1"/>
    <col min="6147" max="6147" width="11.42578125" style="118" customWidth="1"/>
    <col min="6148" max="6148" width="13.7109375" style="118" customWidth="1"/>
    <col min="6149" max="6149" width="16.28515625" style="118" customWidth="1"/>
    <col min="6150" max="6150" width="14" style="118" customWidth="1"/>
    <col min="6151" max="6400" width="9.140625" style="118"/>
    <col min="6401" max="6401" width="6.7109375" style="118" customWidth="1"/>
    <col min="6402" max="6402" width="30.5703125" style="118" customWidth="1"/>
    <col min="6403" max="6403" width="11.42578125" style="118" customWidth="1"/>
    <col min="6404" max="6404" width="13.7109375" style="118" customWidth="1"/>
    <col min="6405" max="6405" width="16.28515625" style="118" customWidth="1"/>
    <col min="6406" max="6406" width="14" style="118" customWidth="1"/>
    <col min="6407" max="6656" width="9.140625" style="118"/>
    <col min="6657" max="6657" width="6.7109375" style="118" customWidth="1"/>
    <col min="6658" max="6658" width="30.5703125" style="118" customWidth="1"/>
    <col min="6659" max="6659" width="11.42578125" style="118" customWidth="1"/>
    <col min="6660" max="6660" width="13.7109375" style="118" customWidth="1"/>
    <col min="6661" max="6661" width="16.28515625" style="118" customWidth="1"/>
    <col min="6662" max="6662" width="14" style="118" customWidth="1"/>
    <col min="6663" max="6912" width="9.140625" style="118"/>
    <col min="6913" max="6913" width="6.7109375" style="118" customWidth="1"/>
    <col min="6914" max="6914" width="30.5703125" style="118" customWidth="1"/>
    <col min="6915" max="6915" width="11.42578125" style="118" customWidth="1"/>
    <col min="6916" max="6916" width="13.7109375" style="118" customWidth="1"/>
    <col min="6917" max="6917" width="16.28515625" style="118" customWidth="1"/>
    <col min="6918" max="6918" width="14" style="118" customWidth="1"/>
    <col min="6919" max="7168" width="9.140625" style="118"/>
    <col min="7169" max="7169" width="6.7109375" style="118" customWidth="1"/>
    <col min="7170" max="7170" width="30.5703125" style="118" customWidth="1"/>
    <col min="7171" max="7171" width="11.42578125" style="118" customWidth="1"/>
    <col min="7172" max="7172" width="13.7109375" style="118" customWidth="1"/>
    <col min="7173" max="7173" width="16.28515625" style="118" customWidth="1"/>
    <col min="7174" max="7174" width="14" style="118" customWidth="1"/>
    <col min="7175" max="7424" width="9.140625" style="118"/>
    <col min="7425" max="7425" width="6.7109375" style="118" customWidth="1"/>
    <col min="7426" max="7426" width="30.5703125" style="118" customWidth="1"/>
    <col min="7427" max="7427" width="11.42578125" style="118" customWidth="1"/>
    <col min="7428" max="7428" width="13.7109375" style="118" customWidth="1"/>
    <col min="7429" max="7429" width="16.28515625" style="118" customWidth="1"/>
    <col min="7430" max="7430" width="14" style="118" customWidth="1"/>
    <col min="7431" max="7680" width="9.140625" style="118"/>
    <col min="7681" max="7681" width="6.7109375" style="118" customWidth="1"/>
    <col min="7682" max="7682" width="30.5703125" style="118" customWidth="1"/>
    <col min="7683" max="7683" width="11.42578125" style="118" customWidth="1"/>
    <col min="7684" max="7684" width="13.7109375" style="118" customWidth="1"/>
    <col min="7685" max="7685" width="16.28515625" style="118" customWidth="1"/>
    <col min="7686" max="7686" width="14" style="118" customWidth="1"/>
    <col min="7687" max="7936" width="9.140625" style="118"/>
    <col min="7937" max="7937" width="6.7109375" style="118" customWidth="1"/>
    <col min="7938" max="7938" width="30.5703125" style="118" customWidth="1"/>
    <col min="7939" max="7939" width="11.42578125" style="118" customWidth="1"/>
    <col min="7940" max="7940" width="13.7109375" style="118" customWidth="1"/>
    <col min="7941" max="7941" width="16.28515625" style="118" customWidth="1"/>
    <col min="7942" max="7942" width="14" style="118" customWidth="1"/>
    <col min="7943" max="8192" width="9.140625" style="118"/>
    <col min="8193" max="8193" width="6.7109375" style="118" customWidth="1"/>
    <col min="8194" max="8194" width="30.5703125" style="118" customWidth="1"/>
    <col min="8195" max="8195" width="11.42578125" style="118" customWidth="1"/>
    <col min="8196" max="8196" width="13.7109375" style="118" customWidth="1"/>
    <col min="8197" max="8197" width="16.28515625" style="118" customWidth="1"/>
    <col min="8198" max="8198" width="14" style="118" customWidth="1"/>
    <col min="8199" max="8448" width="9.140625" style="118"/>
    <col min="8449" max="8449" width="6.7109375" style="118" customWidth="1"/>
    <col min="8450" max="8450" width="30.5703125" style="118" customWidth="1"/>
    <col min="8451" max="8451" width="11.42578125" style="118" customWidth="1"/>
    <col min="8452" max="8452" width="13.7109375" style="118" customWidth="1"/>
    <col min="8453" max="8453" width="16.28515625" style="118" customWidth="1"/>
    <col min="8454" max="8454" width="14" style="118" customWidth="1"/>
    <col min="8455" max="8704" width="9.140625" style="118"/>
    <col min="8705" max="8705" width="6.7109375" style="118" customWidth="1"/>
    <col min="8706" max="8706" width="30.5703125" style="118" customWidth="1"/>
    <col min="8707" max="8707" width="11.42578125" style="118" customWidth="1"/>
    <col min="8708" max="8708" width="13.7109375" style="118" customWidth="1"/>
    <col min="8709" max="8709" width="16.28515625" style="118" customWidth="1"/>
    <col min="8710" max="8710" width="14" style="118" customWidth="1"/>
    <col min="8711" max="8960" width="9.140625" style="118"/>
    <col min="8961" max="8961" width="6.7109375" style="118" customWidth="1"/>
    <col min="8962" max="8962" width="30.5703125" style="118" customWidth="1"/>
    <col min="8963" max="8963" width="11.42578125" style="118" customWidth="1"/>
    <col min="8964" max="8964" width="13.7109375" style="118" customWidth="1"/>
    <col min="8965" max="8965" width="16.28515625" style="118" customWidth="1"/>
    <col min="8966" max="8966" width="14" style="118" customWidth="1"/>
    <col min="8967" max="9216" width="9.140625" style="118"/>
    <col min="9217" max="9217" width="6.7109375" style="118" customWidth="1"/>
    <col min="9218" max="9218" width="30.5703125" style="118" customWidth="1"/>
    <col min="9219" max="9219" width="11.42578125" style="118" customWidth="1"/>
    <col min="9220" max="9220" width="13.7109375" style="118" customWidth="1"/>
    <col min="9221" max="9221" width="16.28515625" style="118" customWidth="1"/>
    <col min="9222" max="9222" width="14" style="118" customWidth="1"/>
    <col min="9223" max="9472" width="9.140625" style="118"/>
    <col min="9473" max="9473" width="6.7109375" style="118" customWidth="1"/>
    <col min="9474" max="9474" width="30.5703125" style="118" customWidth="1"/>
    <col min="9475" max="9475" width="11.42578125" style="118" customWidth="1"/>
    <col min="9476" max="9476" width="13.7109375" style="118" customWidth="1"/>
    <col min="9477" max="9477" width="16.28515625" style="118" customWidth="1"/>
    <col min="9478" max="9478" width="14" style="118" customWidth="1"/>
    <col min="9479" max="9728" width="9.140625" style="118"/>
    <col min="9729" max="9729" width="6.7109375" style="118" customWidth="1"/>
    <col min="9730" max="9730" width="30.5703125" style="118" customWidth="1"/>
    <col min="9731" max="9731" width="11.42578125" style="118" customWidth="1"/>
    <col min="9732" max="9732" width="13.7109375" style="118" customWidth="1"/>
    <col min="9733" max="9733" width="16.28515625" style="118" customWidth="1"/>
    <col min="9734" max="9734" width="14" style="118" customWidth="1"/>
    <col min="9735" max="9984" width="9.140625" style="118"/>
    <col min="9985" max="9985" width="6.7109375" style="118" customWidth="1"/>
    <col min="9986" max="9986" width="30.5703125" style="118" customWidth="1"/>
    <col min="9987" max="9987" width="11.42578125" style="118" customWidth="1"/>
    <col min="9988" max="9988" width="13.7109375" style="118" customWidth="1"/>
    <col min="9989" max="9989" width="16.28515625" style="118" customWidth="1"/>
    <col min="9990" max="9990" width="14" style="118" customWidth="1"/>
    <col min="9991" max="10240" width="9.140625" style="118"/>
    <col min="10241" max="10241" width="6.7109375" style="118" customWidth="1"/>
    <col min="10242" max="10242" width="30.5703125" style="118" customWidth="1"/>
    <col min="10243" max="10243" width="11.42578125" style="118" customWidth="1"/>
    <col min="10244" max="10244" width="13.7109375" style="118" customWidth="1"/>
    <col min="10245" max="10245" width="16.28515625" style="118" customWidth="1"/>
    <col min="10246" max="10246" width="14" style="118" customWidth="1"/>
    <col min="10247" max="10496" width="9.140625" style="118"/>
    <col min="10497" max="10497" width="6.7109375" style="118" customWidth="1"/>
    <col min="10498" max="10498" width="30.5703125" style="118" customWidth="1"/>
    <col min="10499" max="10499" width="11.42578125" style="118" customWidth="1"/>
    <col min="10500" max="10500" width="13.7109375" style="118" customWidth="1"/>
    <col min="10501" max="10501" width="16.28515625" style="118" customWidth="1"/>
    <col min="10502" max="10502" width="14" style="118" customWidth="1"/>
    <col min="10503" max="10752" width="9.140625" style="118"/>
    <col min="10753" max="10753" width="6.7109375" style="118" customWidth="1"/>
    <col min="10754" max="10754" width="30.5703125" style="118" customWidth="1"/>
    <col min="10755" max="10755" width="11.42578125" style="118" customWidth="1"/>
    <col min="10756" max="10756" width="13.7109375" style="118" customWidth="1"/>
    <col min="10757" max="10757" width="16.28515625" style="118" customWidth="1"/>
    <col min="10758" max="10758" width="14" style="118" customWidth="1"/>
    <col min="10759" max="11008" width="9.140625" style="118"/>
    <col min="11009" max="11009" width="6.7109375" style="118" customWidth="1"/>
    <col min="11010" max="11010" width="30.5703125" style="118" customWidth="1"/>
    <col min="11011" max="11011" width="11.42578125" style="118" customWidth="1"/>
    <col min="11012" max="11012" width="13.7109375" style="118" customWidth="1"/>
    <col min="11013" max="11013" width="16.28515625" style="118" customWidth="1"/>
    <col min="11014" max="11014" width="14" style="118" customWidth="1"/>
    <col min="11015" max="11264" width="9.140625" style="118"/>
    <col min="11265" max="11265" width="6.7109375" style="118" customWidth="1"/>
    <col min="11266" max="11266" width="30.5703125" style="118" customWidth="1"/>
    <col min="11267" max="11267" width="11.42578125" style="118" customWidth="1"/>
    <col min="11268" max="11268" width="13.7109375" style="118" customWidth="1"/>
    <col min="11269" max="11269" width="16.28515625" style="118" customWidth="1"/>
    <col min="11270" max="11270" width="14" style="118" customWidth="1"/>
    <col min="11271" max="11520" width="9.140625" style="118"/>
    <col min="11521" max="11521" width="6.7109375" style="118" customWidth="1"/>
    <col min="11522" max="11522" width="30.5703125" style="118" customWidth="1"/>
    <col min="11523" max="11523" width="11.42578125" style="118" customWidth="1"/>
    <col min="11524" max="11524" width="13.7109375" style="118" customWidth="1"/>
    <col min="11525" max="11525" width="16.28515625" style="118" customWidth="1"/>
    <col min="11526" max="11526" width="14" style="118" customWidth="1"/>
    <col min="11527" max="11776" width="9.140625" style="118"/>
    <col min="11777" max="11777" width="6.7109375" style="118" customWidth="1"/>
    <col min="11778" max="11778" width="30.5703125" style="118" customWidth="1"/>
    <col min="11779" max="11779" width="11.42578125" style="118" customWidth="1"/>
    <col min="11780" max="11780" width="13.7109375" style="118" customWidth="1"/>
    <col min="11781" max="11781" width="16.28515625" style="118" customWidth="1"/>
    <col min="11782" max="11782" width="14" style="118" customWidth="1"/>
    <col min="11783" max="12032" width="9.140625" style="118"/>
    <col min="12033" max="12033" width="6.7109375" style="118" customWidth="1"/>
    <col min="12034" max="12034" width="30.5703125" style="118" customWidth="1"/>
    <col min="12035" max="12035" width="11.42578125" style="118" customWidth="1"/>
    <col min="12036" max="12036" width="13.7109375" style="118" customWidth="1"/>
    <col min="12037" max="12037" width="16.28515625" style="118" customWidth="1"/>
    <col min="12038" max="12038" width="14" style="118" customWidth="1"/>
    <col min="12039" max="12288" width="9.140625" style="118"/>
    <col min="12289" max="12289" width="6.7109375" style="118" customWidth="1"/>
    <col min="12290" max="12290" width="30.5703125" style="118" customWidth="1"/>
    <col min="12291" max="12291" width="11.42578125" style="118" customWidth="1"/>
    <col min="12292" max="12292" width="13.7109375" style="118" customWidth="1"/>
    <col min="12293" max="12293" width="16.28515625" style="118" customWidth="1"/>
    <col min="12294" max="12294" width="14" style="118" customWidth="1"/>
    <col min="12295" max="12544" width="9.140625" style="118"/>
    <col min="12545" max="12545" width="6.7109375" style="118" customWidth="1"/>
    <col min="12546" max="12546" width="30.5703125" style="118" customWidth="1"/>
    <col min="12547" max="12547" width="11.42578125" style="118" customWidth="1"/>
    <col min="12548" max="12548" width="13.7109375" style="118" customWidth="1"/>
    <col min="12549" max="12549" width="16.28515625" style="118" customWidth="1"/>
    <col min="12550" max="12550" width="14" style="118" customWidth="1"/>
    <col min="12551" max="12800" width="9.140625" style="118"/>
    <col min="12801" max="12801" width="6.7109375" style="118" customWidth="1"/>
    <col min="12802" max="12802" width="30.5703125" style="118" customWidth="1"/>
    <col min="12803" max="12803" width="11.42578125" style="118" customWidth="1"/>
    <col min="12804" max="12804" width="13.7109375" style="118" customWidth="1"/>
    <col min="12805" max="12805" width="16.28515625" style="118" customWidth="1"/>
    <col min="12806" max="12806" width="14" style="118" customWidth="1"/>
    <col min="12807" max="13056" width="9.140625" style="118"/>
    <col min="13057" max="13057" width="6.7109375" style="118" customWidth="1"/>
    <col min="13058" max="13058" width="30.5703125" style="118" customWidth="1"/>
    <col min="13059" max="13059" width="11.42578125" style="118" customWidth="1"/>
    <col min="13060" max="13060" width="13.7109375" style="118" customWidth="1"/>
    <col min="13061" max="13061" width="16.28515625" style="118" customWidth="1"/>
    <col min="13062" max="13062" width="14" style="118" customWidth="1"/>
    <col min="13063" max="13312" width="9.140625" style="118"/>
    <col min="13313" max="13313" width="6.7109375" style="118" customWidth="1"/>
    <col min="13314" max="13314" width="30.5703125" style="118" customWidth="1"/>
    <col min="13315" max="13315" width="11.42578125" style="118" customWidth="1"/>
    <col min="13316" max="13316" width="13.7109375" style="118" customWidth="1"/>
    <col min="13317" max="13317" width="16.28515625" style="118" customWidth="1"/>
    <col min="13318" max="13318" width="14" style="118" customWidth="1"/>
    <col min="13319" max="13568" width="9.140625" style="118"/>
    <col min="13569" max="13569" width="6.7109375" style="118" customWidth="1"/>
    <col min="13570" max="13570" width="30.5703125" style="118" customWidth="1"/>
    <col min="13571" max="13571" width="11.42578125" style="118" customWidth="1"/>
    <col min="13572" max="13572" width="13.7109375" style="118" customWidth="1"/>
    <col min="13573" max="13573" width="16.28515625" style="118" customWidth="1"/>
    <col min="13574" max="13574" width="14" style="118" customWidth="1"/>
    <col min="13575" max="13824" width="9.140625" style="118"/>
    <col min="13825" max="13825" width="6.7109375" style="118" customWidth="1"/>
    <col min="13826" max="13826" width="30.5703125" style="118" customWidth="1"/>
    <col min="13827" max="13827" width="11.42578125" style="118" customWidth="1"/>
    <col min="13828" max="13828" width="13.7109375" style="118" customWidth="1"/>
    <col min="13829" max="13829" width="16.28515625" style="118" customWidth="1"/>
    <col min="13830" max="13830" width="14" style="118" customWidth="1"/>
    <col min="13831" max="14080" width="9.140625" style="118"/>
    <col min="14081" max="14081" width="6.7109375" style="118" customWidth="1"/>
    <col min="14082" max="14082" width="30.5703125" style="118" customWidth="1"/>
    <col min="14083" max="14083" width="11.42578125" style="118" customWidth="1"/>
    <col min="14084" max="14084" width="13.7109375" style="118" customWidth="1"/>
    <col min="14085" max="14085" width="16.28515625" style="118" customWidth="1"/>
    <col min="14086" max="14086" width="14" style="118" customWidth="1"/>
    <col min="14087" max="14336" width="9.140625" style="118"/>
    <col min="14337" max="14337" width="6.7109375" style="118" customWidth="1"/>
    <col min="14338" max="14338" width="30.5703125" style="118" customWidth="1"/>
    <col min="14339" max="14339" width="11.42578125" style="118" customWidth="1"/>
    <col min="14340" max="14340" width="13.7109375" style="118" customWidth="1"/>
    <col min="14341" max="14341" width="16.28515625" style="118" customWidth="1"/>
    <col min="14342" max="14342" width="14" style="118" customWidth="1"/>
    <col min="14343" max="14592" width="9.140625" style="118"/>
    <col min="14593" max="14593" width="6.7109375" style="118" customWidth="1"/>
    <col min="14594" max="14594" width="30.5703125" style="118" customWidth="1"/>
    <col min="14595" max="14595" width="11.42578125" style="118" customWidth="1"/>
    <col min="14596" max="14596" width="13.7109375" style="118" customWidth="1"/>
    <col min="14597" max="14597" width="16.28515625" style="118" customWidth="1"/>
    <col min="14598" max="14598" width="14" style="118" customWidth="1"/>
    <col min="14599" max="14848" width="9.140625" style="118"/>
    <col min="14849" max="14849" width="6.7109375" style="118" customWidth="1"/>
    <col min="14850" max="14850" width="30.5703125" style="118" customWidth="1"/>
    <col min="14851" max="14851" width="11.42578125" style="118" customWidth="1"/>
    <col min="14852" max="14852" width="13.7109375" style="118" customWidth="1"/>
    <col min="14853" max="14853" width="16.28515625" style="118" customWidth="1"/>
    <col min="14854" max="14854" width="14" style="118" customWidth="1"/>
    <col min="14855" max="15104" width="9.140625" style="118"/>
    <col min="15105" max="15105" width="6.7109375" style="118" customWidth="1"/>
    <col min="15106" max="15106" width="30.5703125" style="118" customWidth="1"/>
    <col min="15107" max="15107" width="11.42578125" style="118" customWidth="1"/>
    <col min="15108" max="15108" width="13.7109375" style="118" customWidth="1"/>
    <col min="15109" max="15109" width="16.28515625" style="118" customWidth="1"/>
    <col min="15110" max="15110" width="14" style="118" customWidth="1"/>
    <col min="15111" max="15360" width="9.140625" style="118"/>
    <col min="15361" max="15361" width="6.7109375" style="118" customWidth="1"/>
    <col min="15362" max="15362" width="30.5703125" style="118" customWidth="1"/>
    <col min="15363" max="15363" width="11.42578125" style="118" customWidth="1"/>
    <col min="15364" max="15364" width="13.7109375" style="118" customWidth="1"/>
    <col min="15365" max="15365" width="16.28515625" style="118" customWidth="1"/>
    <col min="15366" max="15366" width="14" style="118" customWidth="1"/>
    <col min="15367" max="15616" width="9.140625" style="118"/>
    <col min="15617" max="15617" width="6.7109375" style="118" customWidth="1"/>
    <col min="15618" max="15618" width="30.5703125" style="118" customWidth="1"/>
    <col min="15619" max="15619" width="11.42578125" style="118" customWidth="1"/>
    <col min="15620" max="15620" width="13.7109375" style="118" customWidth="1"/>
    <col min="15621" max="15621" width="16.28515625" style="118" customWidth="1"/>
    <col min="15622" max="15622" width="14" style="118" customWidth="1"/>
    <col min="15623" max="15872" width="9.140625" style="118"/>
    <col min="15873" max="15873" width="6.7109375" style="118" customWidth="1"/>
    <col min="15874" max="15874" width="30.5703125" style="118" customWidth="1"/>
    <col min="15875" max="15875" width="11.42578125" style="118" customWidth="1"/>
    <col min="15876" max="15876" width="13.7109375" style="118" customWidth="1"/>
    <col min="15877" max="15877" width="16.28515625" style="118" customWidth="1"/>
    <col min="15878" max="15878" width="14" style="118" customWidth="1"/>
    <col min="15879" max="16128" width="9.140625" style="118"/>
    <col min="16129" max="16129" width="6.7109375" style="118" customWidth="1"/>
    <col min="16130" max="16130" width="30.5703125" style="118" customWidth="1"/>
    <col min="16131" max="16131" width="11.42578125" style="118" customWidth="1"/>
    <col min="16132" max="16132" width="13.7109375" style="118" customWidth="1"/>
    <col min="16133" max="16133" width="16.28515625" style="118" customWidth="1"/>
    <col min="16134" max="16134" width="14" style="118" customWidth="1"/>
    <col min="16135" max="16384" width="9.140625" style="118"/>
  </cols>
  <sheetData>
    <row r="1" spans="1:8">
      <c r="F1" s="119" t="s">
        <v>235</v>
      </c>
    </row>
    <row r="2" spans="1:8">
      <c r="F2" s="119"/>
    </row>
    <row r="3" spans="1:8">
      <c r="A3" s="373" t="s">
        <v>234</v>
      </c>
      <c r="B3" s="373"/>
      <c r="C3" s="373"/>
      <c r="D3" s="373"/>
      <c r="E3" s="373"/>
      <c r="F3" s="373"/>
    </row>
    <row r="4" spans="1:8">
      <c r="A4" s="120"/>
    </row>
    <row r="5" spans="1:8" s="122" customFormat="1" ht="69.75" customHeight="1">
      <c r="A5" s="121" t="s">
        <v>111</v>
      </c>
      <c r="B5" s="121" t="s">
        <v>147</v>
      </c>
      <c r="C5" s="121" t="s">
        <v>186</v>
      </c>
      <c r="D5" s="121" t="s">
        <v>187</v>
      </c>
      <c r="E5" s="121" t="s">
        <v>188</v>
      </c>
      <c r="F5" s="121" t="s">
        <v>189</v>
      </c>
    </row>
    <row r="6" spans="1:8" s="124" customFormat="1" ht="14.25" customHeight="1">
      <c r="A6" s="123">
        <v>1</v>
      </c>
      <c r="B6" s="123">
        <v>2</v>
      </c>
      <c r="C6" s="123">
        <v>3</v>
      </c>
      <c r="D6" s="123">
        <v>4</v>
      </c>
      <c r="E6" s="123">
        <v>5</v>
      </c>
      <c r="F6" s="123">
        <v>6</v>
      </c>
    </row>
    <row r="7" spans="1:8" ht="25.5" customHeight="1">
      <c r="A7" s="125">
        <v>1</v>
      </c>
      <c r="B7" s="216" t="s">
        <v>298</v>
      </c>
      <c r="C7" s="125">
        <v>1</v>
      </c>
      <c r="D7" s="125">
        <v>12</v>
      </c>
      <c r="E7" s="126">
        <v>583.33330000000001</v>
      </c>
      <c r="F7" s="126">
        <f>E7*D7</f>
        <v>6999.9996000000001</v>
      </c>
      <c r="G7" s="127"/>
      <c r="H7" s="127"/>
    </row>
    <row r="8" spans="1:8" ht="32.25" hidden="1" customHeight="1">
      <c r="A8" s="125">
        <v>2</v>
      </c>
      <c r="B8" s="128" t="s">
        <v>190</v>
      </c>
      <c r="C8" s="125">
        <v>1</v>
      </c>
      <c r="D8" s="125">
        <v>12</v>
      </c>
      <c r="E8" s="126">
        <v>0</v>
      </c>
      <c r="F8" s="126">
        <f>E8*D8</f>
        <v>0</v>
      </c>
      <c r="G8" s="127"/>
      <c r="H8" s="127"/>
    </row>
    <row r="9" spans="1:8" s="231" customFormat="1" ht="14.25">
      <c r="A9" s="228"/>
      <c r="B9" s="227" t="s">
        <v>117</v>
      </c>
      <c r="C9" s="228" t="s">
        <v>118</v>
      </c>
      <c r="D9" s="228" t="s">
        <v>118</v>
      </c>
      <c r="E9" s="228" t="s">
        <v>118</v>
      </c>
      <c r="F9" s="229">
        <f>SUM(F7:F8)</f>
        <v>6999.9996000000001</v>
      </c>
      <c r="G9" s="230"/>
      <c r="H9" s="230"/>
    </row>
    <row r="10" spans="1:8">
      <c r="F10" s="127"/>
      <c r="G10" s="127"/>
      <c r="H10" s="127"/>
    </row>
    <row r="11" spans="1:8">
      <c r="F11" s="127"/>
      <c r="G11" s="127"/>
      <c r="H11" s="127"/>
    </row>
    <row r="12" spans="1:8">
      <c r="F12" s="127"/>
      <c r="G12" s="127"/>
      <c r="H12" s="127"/>
    </row>
    <row r="13" spans="1:8">
      <c r="F13" s="127"/>
      <c r="G13" s="127"/>
      <c r="H13" s="127"/>
    </row>
    <row r="14" spans="1:8">
      <c r="F14" s="127"/>
      <c r="G14" s="127"/>
      <c r="H14" s="127"/>
    </row>
    <row r="15" spans="1:8">
      <c r="F15" s="127"/>
      <c r="G15" s="127"/>
      <c r="H15" s="127"/>
    </row>
    <row r="16" spans="1:8">
      <c r="F16" s="127"/>
      <c r="G16" s="127"/>
      <c r="H16" s="127"/>
    </row>
    <row r="17" spans="6:8">
      <c r="F17" s="127"/>
      <c r="G17" s="127"/>
      <c r="H17" s="127"/>
    </row>
    <row r="18" spans="6:8">
      <c r="F18" s="127"/>
      <c r="G18" s="127"/>
      <c r="H18" s="127"/>
    </row>
    <row r="19" spans="6:8">
      <c r="F19" s="127"/>
      <c r="G19" s="127"/>
      <c r="H19" s="127"/>
    </row>
    <row r="20" spans="6:8">
      <c r="F20" s="127"/>
      <c r="G20" s="127"/>
      <c r="H20" s="127"/>
    </row>
    <row r="21" spans="6:8">
      <c r="F21" s="127"/>
      <c r="G21" s="127"/>
      <c r="H21" s="127"/>
    </row>
    <row r="22" spans="6:8">
      <c r="F22" s="127"/>
      <c r="G22" s="127"/>
      <c r="H22" s="127"/>
    </row>
    <row r="23" spans="6:8">
      <c r="F23" s="127"/>
      <c r="G23" s="127"/>
      <c r="H23" s="127"/>
    </row>
    <row r="24" spans="6:8">
      <c r="F24" s="127"/>
      <c r="G24" s="127"/>
      <c r="H24" s="127"/>
    </row>
    <row r="25" spans="6:8">
      <c r="F25" s="127"/>
      <c r="G25" s="127"/>
      <c r="H25" s="127"/>
    </row>
    <row r="26" spans="6:8">
      <c r="F26" s="127"/>
      <c r="G26" s="127"/>
      <c r="H26" s="127"/>
    </row>
    <row r="27" spans="6:8">
      <c r="F27" s="127"/>
      <c r="G27" s="127"/>
      <c r="H27" s="127"/>
    </row>
    <row r="28" spans="6:8">
      <c r="F28" s="127"/>
      <c r="G28" s="127"/>
      <c r="H28" s="127"/>
    </row>
    <row r="29" spans="6:8">
      <c r="F29" s="127"/>
      <c r="G29" s="127"/>
      <c r="H29" s="127"/>
    </row>
    <row r="30" spans="6:8">
      <c r="F30" s="127"/>
      <c r="G30" s="127"/>
      <c r="H30" s="127"/>
    </row>
    <row r="31" spans="6:8">
      <c r="F31" s="127"/>
      <c r="G31" s="127"/>
      <c r="H31" s="127"/>
    </row>
    <row r="32" spans="6:8">
      <c r="F32" s="127"/>
      <c r="G32" s="127"/>
      <c r="H32" s="127"/>
    </row>
    <row r="33" spans="1:8">
      <c r="F33" s="127"/>
      <c r="G33" s="127"/>
      <c r="H33" s="127"/>
    </row>
    <row r="34" spans="1:8">
      <c r="F34" s="127"/>
      <c r="G34" s="127"/>
      <c r="H34" s="127"/>
    </row>
    <row r="35" spans="1:8">
      <c r="F35" s="127"/>
      <c r="G35" s="127"/>
      <c r="H35" s="127"/>
    </row>
    <row r="36" spans="1:8">
      <c r="F36" s="127"/>
      <c r="G36" s="127"/>
      <c r="H36" s="127"/>
    </row>
    <row r="37" spans="1:8">
      <c r="F37" s="127"/>
      <c r="G37" s="127"/>
      <c r="H37" s="127"/>
    </row>
    <row r="38" spans="1:8">
      <c r="F38" s="127"/>
      <c r="G38" s="127"/>
      <c r="H38" s="127"/>
    </row>
    <row r="39" spans="1:8">
      <c r="F39" s="127"/>
      <c r="G39" s="127"/>
      <c r="H39" s="127"/>
    </row>
    <row r="40" spans="1:8">
      <c r="F40" s="127"/>
      <c r="G40" s="127"/>
      <c r="H40" s="127"/>
    </row>
    <row r="41" spans="1:8">
      <c r="F41" s="127"/>
      <c r="G41" s="127"/>
      <c r="H41" s="127"/>
    </row>
    <row r="42" spans="1:8">
      <c r="F42" s="127"/>
      <c r="G42" s="127"/>
      <c r="H42" s="127"/>
    </row>
    <row r="43" spans="1:8">
      <c r="F43" s="127"/>
      <c r="G43" s="127"/>
      <c r="H43" s="127"/>
    </row>
    <row r="44" spans="1:8">
      <c r="F44" s="127"/>
      <c r="G44" s="127"/>
      <c r="H44" s="127"/>
    </row>
    <row r="45" spans="1:8" ht="60" customHeight="1">
      <c r="F45" s="127"/>
      <c r="G45" s="127"/>
      <c r="H45" s="127"/>
    </row>
    <row r="46" spans="1:8" s="132" customFormat="1">
      <c r="A46" s="131" t="s">
        <v>191</v>
      </c>
      <c r="F46" s="133"/>
      <c r="G46" s="133"/>
      <c r="H46" s="133"/>
    </row>
    <row r="47" spans="1:8" s="132" customFormat="1">
      <c r="F47" s="133"/>
      <c r="G47" s="133"/>
      <c r="H47" s="133"/>
    </row>
    <row r="48" spans="1:8" s="132" customFormat="1">
      <c r="F48" s="133"/>
      <c r="G48" s="133"/>
      <c r="H48" s="133"/>
    </row>
    <row r="49" spans="4:9" s="132" customFormat="1">
      <c r="D49" s="134"/>
      <c r="E49" s="134" t="s">
        <v>192</v>
      </c>
      <c r="F49" s="135">
        <f>'[1]2.'!I37</f>
        <v>95000</v>
      </c>
      <c r="G49" s="135" t="s">
        <v>193</v>
      </c>
      <c r="H49" s="133"/>
    </row>
    <row r="50" spans="4:9">
      <c r="E50" s="136"/>
      <c r="F50" s="137">
        <f>'[1]2.'!P37</f>
        <v>0</v>
      </c>
      <c r="G50" s="137" t="s">
        <v>194</v>
      </c>
      <c r="H50" s="138"/>
      <c r="I50" s="139"/>
    </row>
    <row r="51" spans="4:9">
      <c r="E51" s="136"/>
      <c r="F51" s="137"/>
      <c r="G51" s="137"/>
      <c r="H51" s="140"/>
      <c r="I51" s="139"/>
    </row>
    <row r="52" spans="4:9">
      <c r="E52" s="136"/>
      <c r="F52" s="137"/>
      <c r="G52" s="137"/>
      <c r="H52" s="140"/>
      <c r="I52" s="139"/>
    </row>
    <row r="53" spans="4:9">
      <c r="E53" s="136" t="s">
        <v>39</v>
      </c>
      <c r="F53" s="137">
        <f>SUM(F49:F52)</f>
        <v>95000</v>
      </c>
      <c r="G53" s="137"/>
      <c r="H53" s="140"/>
      <c r="I53" s="139"/>
    </row>
    <row r="54" spans="4:9">
      <c r="F54" s="127"/>
      <c r="G54" s="127"/>
      <c r="H54" s="127"/>
    </row>
    <row r="55" spans="4:9">
      <c r="F55" s="127"/>
      <c r="G55" s="127"/>
      <c r="H55" s="127"/>
    </row>
    <row r="56" spans="4:9">
      <c r="F56" s="127"/>
      <c r="G56" s="127"/>
      <c r="H56" s="127"/>
    </row>
    <row r="57" spans="4:9">
      <c r="F57" s="127"/>
      <c r="G57" s="127"/>
      <c r="H57" s="127"/>
    </row>
  </sheetData>
  <mergeCells count="1">
    <mergeCell ref="A3:F3"/>
  </mergeCells>
  <pageMargins left="0.53" right="0.32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K31" sqref="K31"/>
    </sheetView>
  </sheetViews>
  <sheetFormatPr defaultRowHeight="15"/>
  <cols>
    <col min="1" max="5" width="17.7109375" style="118" customWidth="1"/>
    <col min="6" max="256" width="9.140625" style="118"/>
    <col min="257" max="261" width="17.7109375" style="118" customWidth="1"/>
    <col min="262" max="512" width="9.140625" style="118"/>
    <col min="513" max="517" width="17.7109375" style="118" customWidth="1"/>
    <col min="518" max="768" width="9.140625" style="118"/>
    <col min="769" max="773" width="17.7109375" style="118" customWidth="1"/>
    <col min="774" max="1024" width="9.140625" style="118"/>
    <col min="1025" max="1029" width="17.7109375" style="118" customWidth="1"/>
    <col min="1030" max="1280" width="9.140625" style="118"/>
    <col min="1281" max="1285" width="17.7109375" style="118" customWidth="1"/>
    <col min="1286" max="1536" width="9.140625" style="118"/>
    <col min="1537" max="1541" width="17.7109375" style="118" customWidth="1"/>
    <col min="1542" max="1792" width="9.140625" style="118"/>
    <col min="1793" max="1797" width="17.7109375" style="118" customWidth="1"/>
    <col min="1798" max="2048" width="9.140625" style="118"/>
    <col min="2049" max="2053" width="17.7109375" style="118" customWidth="1"/>
    <col min="2054" max="2304" width="9.140625" style="118"/>
    <col min="2305" max="2309" width="17.7109375" style="118" customWidth="1"/>
    <col min="2310" max="2560" width="9.140625" style="118"/>
    <col min="2561" max="2565" width="17.7109375" style="118" customWidth="1"/>
    <col min="2566" max="2816" width="9.140625" style="118"/>
    <col min="2817" max="2821" width="17.7109375" style="118" customWidth="1"/>
    <col min="2822" max="3072" width="9.140625" style="118"/>
    <col min="3073" max="3077" width="17.7109375" style="118" customWidth="1"/>
    <col min="3078" max="3328" width="9.140625" style="118"/>
    <col min="3329" max="3333" width="17.7109375" style="118" customWidth="1"/>
    <col min="3334" max="3584" width="9.140625" style="118"/>
    <col min="3585" max="3589" width="17.7109375" style="118" customWidth="1"/>
    <col min="3590" max="3840" width="9.140625" style="118"/>
    <col min="3841" max="3845" width="17.7109375" style="118" customWidth="1"/>
    <col min="3846" max="4096" width="9.140625" style="118"/>
    <col min="4097" max="4101" width="17.7109375" style="118" customWidth="1"/>
    <col min="4102" max="4352" width="9.140625" style="118"/>
    <col min="4353" max="4357" width="17.7109375" style="118" customWidth="1"/>
    <col min="4358" max="4608" width="9.140625" style="118"/>
    <col min="4609" max="4613" width="17.7109375" style="118" customWidth="1"/>
    <col min="4614" max="4864" width="9.140625" style="118"/>
    <col min="4865" max="4869" width="17.7109375" style="118" customWidth="1"/>
    <col min="4870" max="5120" width="9.140625" style="118"/>
    <col min="5121" max="5125" width="17.7109375" style="118" customWidth="1"/>
    <col min="5126" max="5376" width="9.140625" style="118"/>
    <col min="5377" max="5381" width="17.7109375" style="118" customWidth="1"/>
    <col min="5382" max="5632" width="9.140625" style="118"/>
    <col min="5633" max="5637" width="17.7109375" style="118" customWidth="1"/>
    <col min="5638" max="5888" width="9.140625" style="118"/>
    <col min="5889" max="5893" width="17.7109375" style="118" customWidth="1"/>
    <col min="5894" max="6144" width="9.140625" style="118"/>
    <col min="6145" max="6149" width="17.7109375" style="118" customWidth="1"/>
    <col min="6150" max="6400" width="9.140625" style="118"/>
    <col min="6401" max="6405" width="17.7109375" style="118" customWidth="1"/>
    <col min="6406" max="6656" width="9.140625" style="118"/>
    <col min="6657" max="6661" width="17.7109375" style="118" customWidth="1"/>
    <col min="6662" max="6912" width="9.140625" style="118"/>
    <col min="6913" max="6917" width="17.7109375" style="118" customWidth="1"/>
    <col min="6918" max="7168" width="9.140625" style="118"/>
    <col min="7169" max="7173" width="17.7109375" style="118" customWidth="1"/>
    <col min="7174" max="7424" width="9.140625" style="118"/>
    <col min="7425" max="7429" width="17.7109375" style="118" customWidth="1"/>
    <col min="7430" max="7680" width="9.140625" style="118"/>
    <col min="7681" max="7685" width="17.7109375" style="118" customWidth="1"/>
    <col min="7686" max="7936" width="9.140625" style="118"/>
    <col min="7937" max="7941" width="17.7109375" style="118" customWidth="1"/>
    <col min="7942" max="8192" width="9.140625" style="118"/>
    <col min="8193" max="8197" width="17.7109375" style="118" customWidth="1"/>
    <col min="8198" max="8448" width="9.140625" style="118"/>
    <col min="8449" max="8453" width="17.7109375" style="118" customWidth="1"/>
    <col min="8454" max="8704" width="9.140625" style="118"/>
    <col min="8705" max="8709" width="17.7109375" style="118" customWidth="1"/>
    <col min="8710" max="8960" width="9.140625" style="118"/>
    <col min="8961" max="8965" width="17.7109375" style="118" customWidth="1"/>
    <col min="8966" max="9216" width="9.140625" style="118"/>
    <col min="9217" max="9221" width="17.7109375" style="118" customWidth="1"/>
    <col min="9222" max="9472" width="9.140625" style="118"/>
    <col min="9473" max="9477" width="17.7109375" style="118" customWidth="1"/>
    <col min="9478" max="9728" width="9.140625" style="118"/>
    <col min="9729" max="9733" width="17.7109375" style="118" customWidth="1"/>
    <col min="9734" max="9984" width="9.140625" style="118"/>
    <col min="9985" max="9989" width="17.7109375" style="118" customWidth="1"/>
    <col min="9990" max="10240" width="9.140625" style="118"/>
    <col min="10241" max="10245" width="17.7109375" style="118" customWidth="1"/>
    <col min="10246" max="10496" width="9.140625" style="118"/>
    <col min="10497" max="10501" width="17.7109375" style="118" customWidth="1"/>
    <col min="10502" max="10752" width="9.140625" style="118"/>
    <col min="10753" max="10757" width="17.7109375" style="118" customWidth="1"/>
    <col min="10758" max="11008" width="9.140625" style="118"/>
    <col min="11009" max="11013" width="17.7109375" style="118" customWidth="1"/>
    <col min="11014" max="11264" width="9.140625" style="118"/>
    <col min="11265" max="11269" width="17.7109375" style="118" customWidth="1"/>
    <col min="11270" max="11520" width="9.140625" style="118"/>
    <col min="11521" max="11525" width="17.7109375" style="118" customWidth="1"/>
    <col min="11526" max="11776" width="9.140625" style="118"/>
    <col min="11777" max="11781" width="17.7109375" style="118" customWidth="1"/>
    <col min="11782" max="12032" width="9.140625" style="118"/>
    <col min="12033" max="12037" width="17.7109375" style="118" customWidth="1"/>
    <col min="12038" max="12288" width="9.140625" style="118"/>
    <col min="12289" max="12293" width="17.7109375" style="118" customWidth="1"/>
    <col min="12294" max="12544" width="9.140625" style="118"/>
    <col min="12545" max="12549" width="17.7109375" style="118" customWidth="1"/>
    <col min="12550" max="12800" width="9.140625" style="118"/>
    <col min="12801" max="12805" width="17.7109375" style="118" customWidth="1"/>
    <col min="12806" max="13056" width="9.140625" style="118"/>
    <col min="13057" max="13061" width="17.7109375" style="118" customWidth="1"/>
    <col min="13062" max="13312" width="9.140625" style="118"/>
    <col min="13313" max="13317" width="17.7109375" style="118" customWidth="1"/>
    <col min="13318" max="13568" width="9.140625" style="118"/>
    <col min="13569" max="13573" width="17.7109375" style="118" customWidth="1"/>
    <col min="13574" max="13824" width="9.140625" style="118"/>
    <col min="13825" max="13829" width="17.7109375" style="118" customWidth="1"/>
    <col min="13830" max="14080" width="9.140625" style="118"/>
    <col min="14081" max="14085" width="17.7109375" style="118" customWidth="1"/>
    <col min="14086" max="14336" width="9.140625" style="118"/>
    <col min="14337" max="14341" width="17.7109375" style="118" customWidth="1"/>
    <col min="14342" max="14592" width="9.140625" style="118"/>
    <col min="14593" max="14597" width="17.7109375" style="118" customWidth="1"/>
    <col min="14598" max="14848" width="9.140625" style="118"/>
    <col min="14849" max="14853" width="17.7109375" style="118" customWidth="1"/>
    <col min="14854" max="15104" width="9.140625" style="118"/>
    <col min="15105" max="15109" width="17.7109375" style="118" customWidth="1"/>
    <col min="15110" max="15360" width="9.140625" style="118"/>
    <col min="15361" max="15365" width="17.7109375" style="118" customWidth="1"/>
    <col min="15366" max="15616" width="9.140625" style="118"/>
    <col min="15617" max="15621" width="17.7109375" style="118" customWidth="1"/>
    <col min="15622" max="15872" width="9.140625" style="118"/>
    <col min="15873" max="15877" width="17.7109375" style="118" customWidth="1"/>
    <col min="15878" max="16128" width="9.140625" style="118"/>
    <col min="16129" max="16133" width="17.7109375" style="118" customWidth="1"/>
    <col min="16134" max="16384" width="9.140625" style="118"/>
  </cols>
  <sheetData>
    <row r="1" spans="1:6">
      <c r="E1" s="119" t="s">
        <v>241</v>
      </c>
    </row>
    <row r="2" spans="1:6">
      <c r="E2" s="119"/>
    </row>
    <row r="3" spans="1:6">
      <c r="A3" s="373" t="s">
        <v>240</v>
      </c>
      <c r="B3" s="373"/>
      <c r="C3" s="373"/>
      <c r="D3" s="373"/>
      <c r="E3" s="373"/>
    </row>
    <row r="4" spans="1:6">
      <c r="A4" s="120"/>
    </row>
    <row r="5" spans="1:6" s="122" customFormat="1" ht="69.75" customHeight="1">
      <c r="A5" s="121" t="s">
        <v>111</v>
      </c>
      <c r="B5" s="121" t="s">
        <v>147</v>
      </c>
      <c r="C5" s="121" t="s">
        <v>236</v>
      </c>
      <c r="D5" s="121" t="s">
        <v>237</v>
      </c>
      <c r="E5" s="121" t="s">
        <v>238</v>
      </c>
    </row>
    <row r="6" spans="1:6" s="124" customFormat="1" ht="12">
      <c r="A6" s="123">
        <v>1</v>
      </c>
      <c r="B6" s="123">
        <v>2</v>
      </c>
      <c r="C6" s="123">
        <v>3</v>
      </c>
      <c r="D6" s="123">
        <v>4</v>
      </c>
      <c r="E6" s="123">
        <v>5</v>
      </c>
    </row>
    <row r="7" spans="1:6">
      <c r="A7" s="125" t="s">
        <v>158</v>
      </c>
      <c r="B7" s="125" t="s">
        <v>158</v>
      </c>
      <c r="C7" s="125" t="s">
        <v>158</v>
      </c>
      <c r="D7" s="125" t="s">
        <v>158</v>
      </c>
      <c r="E7" s="130" t="s">
        <v>158</v>
      </c>
      <c r="F7" s="127"/>
    </row>
    <row r="8" spans="1:6">
      <c r="A8" s="125"/>
      <c r="B8" s="125"/>
      <c r="C8" s="125"/>
      <c r="D8" s="125"/>
      <c r="E8" s="130"/>
      <c r="F8" s="127"/>
    </row>
    <row r="9" spans="1:6">
      <c r="A9" s="125"/>
      <c r="B9" s="129" t="s">
        <v>117</v>
      </c>
      <c r="C9" s="125"/>
      <c r="D9" s="125"/>
      <c r="E9" s="130">
        <v>0</v>
      </c>
      <c r="F9" s="127"/>
    </row>
    <row r="10" spans="1:6">
      <c r="A10" s="146"/>
      <c r="B10" s="147"/>
      <c r="C10" s="146"/>
      <c r="D10" s="146"/>
      <c r="E10" s="201"/>
      <c r="F10" s="127"/>
    </row>
    <row r="11" spans="1:6">
      <c r="A11" s="146"/>
      <c r="B11" s="147"/>
      <c r="C11" s="146"/>
      <c r="D11" s="146"/>
      <c r="E11" s="201"/>
      <c r="F11" s="127"/>
    </row>
    <row r="12" spans="1:6">
      <c r="A12" s="146"/>
      <c r="B12" s="147"/>
      <c r="C12" s="146"/>
      <c r="D12" s="146"/>
      <c r="E12" s="201"/>
      <c r="F12" s="127"/>
    </row>
    <row r="13" spans="1:6">
      <c r="A13" s="146"/>
      <c r="B13" s="147"/>
      <c r="C13" s="146"/>
      <c r="D13" s="146"/>
      <c r="E13" s="201"/>
      <c r="F13" s="127"/>
    </row>
    <row r="14" spans="1:6">
      <c r="A14" s="146"/>
      <c r="B14" s="147"/>
      <c r="C14" s="146"/>
      <c r="D14" s="146"/>
      <c r="E14" s="201"/>
      <c r="F14" s="127"/>
    </row>
    <row r="15" spans="1:6">
      <c r="A15" s="146"/>
      <c r="B15" s="147"/>
      <c r="C15" s="146"/>
      <c r="D15" s="146"/>
      <c r="E15" s="201"/>
      <c r="F15" s="127"/>
    </row>
    <row r="16" spans="1:6">
      <c r="A16" s="146"/>
      <c r="B16" s="147"/>
      <c r="C16" s="146"/>
      <c r="D16" s="146"/>
      <c r="E16" s="201"/>
      <c r="F16" s="127"/>
    </row>
    <row r="17" spans="1:6">
      <c r="A17" s="146"/>
      <c r="B17" s="147"/>
      <c r="C17" s="146"/>
      <c r="D17" s="146"/>
      <c r="E17" s="201"/>
      <c r="F17" s="127"/>
    </row>
    <row r="18" spans="1:6">
      <c r="A18" s="146"/>
      <c r="B18" s="147"/>
      <c r="C18" s="146"/>
      <c r="D18" s="146"/>
      <c r="E18" s="201"/>
      <c r="F18" s="127"/>
    </row>
    <row r="19" spans="1:6">
      <c r="A19" s="146"/>
      <c r="B19" s="147"/>
      <c r="C19" s="146"/>
      <c r="D19" s="146"/>
      <c r="E19" s="201"/>
      <c r="F19" s="127"/>
    </row>
    <row r="20" spans="1:6">
      <c r="A20" s="146"/>
      <c r="B20" s="147"/>
      <c r="C20" s="146"/>
      <c r="D20" s="146"/>
      <c r="E20" s="201"/>
      <c r="F20" s="127"/>
    </row>
    <row r="21" spans="1:6">
      <c r="A21" s="146"/>
      <c r="B21" s="147"/>
      <c r="C21" s="146"/>
      <c r="D21" s="146"/>
      <c r="E21" s="201"/>
      <c r="F21" s="127"/>
    </row>
    <row r="22" spans="1:6">
      <c r="A22" s="146"/>
      <c r="B22" s="147"/>
      <c r="C22" s="146"/>
      <c r="D22" s="146"/>
      <c r="E22" s="201"/>
      <c r="F22" s="127"/>
    </row>
    <row r="23" spans="1:6">
      <c r="A23" s="146"/>
      <c r="B23" s="147"/>
      <c r="C23" s="146"/>
      <c r="D23" s="146"/>
      <c r="E23" s="201"/>
      <c r="F23" s="127"/>
    </row>
    <row r="24" spans="1:6">
      <c r="A24" s="146"/>
      <c r="B24" s="147"/>
      <c r="C24" s="146"/>
      <c r="D24" s="146"/>
      <c r="E24" s="201"/>
      <c r="F24" s="127"/>
    </row>
    <row r="25" spans="1:6">
      <c r="A25" s="146"/>
      <c r="B25" s="147"/>
      <c r="C25" s="146"/>
      <c r="D25" s="146"/>
      <c r="E25" s="201"/>
      <c r="F25" s="127"/>
    </row>
    <row r="26" spans="1:6">
      <c r="A26" s="146"/>
      <c r="B26" s="147"/>
      <c r="C26" s="146"/>
      <c r="D26" s="146"/>
      <c r="E26" s="201"/>
      <c r="F26" s="127"/>
    </row>
    <row r="27" spans="1:6">
      <c r="A27" s="146"/>
      <c r="B27" s="147"/>
      <c r="C27" s="146"/>
      <c r="D27" s="146"/>
      <c r="E27" s="201"/>
      <c r="F27" s="127"/>
    </row>
    <row r="28" spans="1:6">
      <c r="A28" s="146"/>
      <c r="B28" s="147"/>
      <c r="C28" s="146"/>
      <c r="D28" s="146"/>
      <c r="E28" s="201"/>
      <c r="F28" s="127"/>
    </row>
    <row r="29" spans="1:6">
      <c r="A29" s="146"/>
      <c r="B29" s="147"/>
      <c r="C29" s="146"/>
      <c r="D29" s="146"/>
      <c r="E29" s="201"/>
      <c r="F29" s="127"/>
    </row>
    <row r="30" spans="1:6">
      <c r="A30" s="146"/>
      <c r="B30" s="147"/>
      <c r="C30" s="146"/>
      <c r="D30" s="146"/>
      <c r="E30" s="201"/>
      <c r="F30" s="127"/>
    </row>
    <row r="31" spans="1:6">
      <c r="A31" s="146"/>
      <c r="B31" s="147"/>
      <c r="C31" s="146"/>
      <c r="D31" s="146"/>
      <c r="E31" s="201"/>
      <c r="F31" s="127"/>
    </row>
    <row r="32" spans="1:6">
      <c r="A32" s="146"/>
      <c r="B32" s="147"/>
      <c r="C32" s="146"/>
      <c r="D32" s="146"/>
      <c r="E32" s="201"/>
      <c r="F32" s="127"/>
    </row>
    <row r="33" spans="1:6">
      <c r="A33" s="146"/>
      <c r="B33" s="147"/>
      <c r="C33" s="146"/>
      <c r="D33" s="146"/>
      <c r="E33" s="201"/>
      <c r="F33" s="127"/>
    </row>
    <row r="34" spans="1:6">
      <c r="A34" s="146"/>
      <c r="B34" s="147"/>
      <c r="C34" s="146"/>
      <c r="D34" s="146"/>
      <c r="E34" s="201"/>
      <c r="F34" s="127"/>
    </row>
    <row r="35" spans="1:6">
      <c r="A35" s="146"/>
      <c r="B35" s="147"/>
      <c r="C35" s="146"/>
      <c r="D35" s="146"/>
      <c r="E35" s="201"/>
      <c r="F35" s="127"/>
    </row>
    <row r="36" spans="1:6">
      <c r="A36" s="146"/>
      <c r="B36" s="147"/>
      <c r="C36" s="146"/>
      <c r="D36" s="146"/>
      <c r="E36" s="201"/>
      <c r="F36" s="127"/>
    </row>
    <row r="37" spans="1:6">
      <c r="A37" s="146"/>
      <c r="B37" s="147"/>
      <c r="C37" s="146"/>
      <c r="D37" s="146"/>
      <c r="E37" s="201"/>
      <c r="F37" s="127"/>
    </row>
    <row r="38" spans="1:6">
      <c r="A38" s="146"/>
      <c r="B38" s="147"/>
      <c r="C38" s="146"/>
      <c r="D38" s="146"/>
      <c r="E38" s="201"/>
      <c r="F38" s="127"/>
    </row>
    <row r="39" spans="1:6">
      <c r="A39" s="146"/>
      <c r="B39" s="147"/>
      <c r="C39" s="146"/>
      <c r="D39" s="146"/>
      <c r="E39" s="201"/>
      <c r="F39" s="127"/>
    </row>
    <row r="40" spans="1:6">
      <c r="A40" s="146"/>
      <c r="B40" s="147"/>
      <c r="C40" s="146"/>
      <c r="D40" s="146"/>
      <c r="E40" s="201"/>
      <c r="F40" s="127"/>
    </row>
    <row r="41" spans="1:6">
      <c r="A41" s="146"/>
      <c r="B41" s="147"/>
      <c r="C41" s="146"/>
      <c r="D41" s="146"/>
      <c r="E41" s="201"/>
      <c r="F41" s="127"/>
    </row>
    <row r="42" spans="1:6">
      <c r="A42" s="146"/>
      <c r="B42" s="147"/>
      <c r="C42" s="146"/>
      <c r="D42" s="146"/>
      <c r="E42" s="201"/>
      <c r="F42" s="127"/>
    </row>
    <row r="43" spans="1:6">
      <c r="A43" s="146"/>
      <c r="B43" s="147"/>
      <c r="C43" s="146"/>
      <c r="D43" s="146"/>
      <c r="E43" s="201"/>
      <c r="F43" s="127"/>
    </row>
    <row r="44" spans="1:6">
      <c r="A44" s="146"/>
      <c r="B44" s="147"/>
      <c r="C44" s="146"/>
      <c r="D44" s="146"/>
      <c r="E44" s="201"/>
      <c r="F44" s="127"/>
    </row>
    <row r="45" spans="1:6">
      <c r="A45" s="146"/>
      <c r="B45" s="147"/>
      <c r="C45" s="146"/>
      <c r="D45" s="146"/>
      <c r="E45" s="201"/>
      <c r="F45" s="127"/>
    </row>
    <row r="46" spans="1:6">
      <c r="A46" s="146"/>
      <c r="B46" s="147"/>
      <c r="C46" s="146"/>
      <c r="D46" s="146"/>
      <c r="E46" s="201"/>
      <c r="F46" s="127"/>
    </row>
    <row r="47" spans="1:6">
      <c r="A47" s="146"/>
      <c r="B47" s="147"/>
      <c r="C47" s="146"/>
      <c r="D47" s="146"/>
      <c r="E47" s="201"/>
      <c r="F47" s="127"/>
    </row>
    <row r="48" spans="1:6">
      <c r="A48" s="146"/>
      <c r="B48" s="147"/>
      <c r="C48" s="146"/>
      <c r="D48" s="146"/>
      <c r="E48" s="201"/>
      <c r="F48" s="127"/>
    </row>
    <row r="49" spans="1:6">
      <c r="E49" s="127"/>
      <c r="F49" s="127"/>
    </row>
    <row r="50" spans="1:6" s="132" customFormat="1">
      <c r="A50" s="134" t="s">
        <v>239</v>
      </c>
      <c r="E50" s="133"/>
      <c r="F50" s="133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E15" sqref="E15"/>
    </sheetView>
  </sheetViews>
  <sheetFormatPr defaultRowHeight="15"/>
  <cols>
    <col min="1" max="1" width="6.7109375" style="118" customWidth="1"/>
    <col min="2" max="2" width="26" style="118" customWidth="1"/>
    <col min="3" max="3" width="15" style="118" customWidth="1"/>
    <col min="4" max="4" width="19.28515625" style="118" customWidth="1"/>
    <col min="5" max="5" width="15" style="118" customWidth="1"/>
    <col min="6" max="6" width="9.140625" style="118"/>
    <col min="7" max="7" width="18.28515625" style="118" customWidth="1"/>
    <col min="8" max="255" width="9.140625" style="118"/>
    <col min="256" max="256" width="6.7109375" style="118" customWidth="1"/>
    <col min="257" max="257" width="26" style="118" customWidth="1"/>
    <col min="258" max="258" width="15" style="118" customWidth="1"/>
    <col min="259" max="259" width="17.140625" style="118" customWidth="1"/>
    <col min="260" max="261" width="15" style="118" customWidth="1"/>
    <col min="262" max="262" width="9.140625" style="118"/>
    <col min="263" max="263" width="18.28515625" style="118" customWidth="1"/>
    <col min="264" max="511" width="9.140625" style="118"/>
    <col min="512" max="512" width="6.7109375" style="118" customWidth="1"/>
    <col min="513" max="513" width="26" style="118" customWidth="1"/>
    <col min="514" max="514" width="15" style="118" customWidth="1"/>
    <col min="515" max="515" width="17.140625" style="118" customWidth="1"/>
    <col min="516" max="517" width="15" style="118" customWidth="1"/>
    <col min="518" max="518" width="9.140625" style="118"/>
    <col min="519" max="519" width="18.28515625" style="118" customWidth="1"/>
    <col min="520" max="767" width="9.140625" style="118"/>
    <col min="768" max="768" width="6.7109375" style="118" customWidth="1"/>
    <col min="769" max="769" width="26" style="118" customWidth="1"/>
    <col min="770" max="770" width="15" style="118" customWidth="1"/>
    <col min="771" max="771" width="17.140625" style="118" customWidth="1"/>
    <col min="772" max="773" width="15" style="118" customWidth="1"/>
    <col min="774" max="774" width="9.140625" style="118"/>
    <col min="775" max="775" width="18.28515625" style="118" customWidth="1"/>
    <col min="776" max="1023" width="9.140625" style="118"/>
    <col min="1024" max="1024" width="6.7109375" style="118" customWidth="1"/>
    <col min="1025" max="1025" width="26" style="118" customWidth="1"/>
    <col min="1026" max="1026" width="15" style="118" customWidth="1"/>
    <col min="1027" max="1027" width="17.140625" style="118" customWidth="1"/>
    <col min="1028" max="1029" width="15" style="118" customWidth="1"/>
    <col min="1030" max="1030" width="9.140625" style="118"/>
    <col min="1031" max="1031" width="18.28515625" style="118" customWidth="1"/>
    <col min="1032" max="1279" width="9.140625" style="118"/>
    <col min="1280" max="1280" width="6.7109375" style="118" customWidth="1"/>
    <col min="1281" max="1281" width="26" style="118" customWidth="1"/>
    <col min="1282" max="1282" width="15" style="118" customWidth="1"/>
    <col min="1283" max="1283" width="17.140625" style="118" customWidth="1"/>
    <col min="1284" max="1285" width="15" style="118" customWidth="1"/>
    <col min="1286" max="1286" width="9.140625" style="118"/>
    <col min="1287" max="1287" width="18.28515625" style="118" customWidth="1"/>
    <col min="1288" max="1535" width="9.140625" style="118"/>
    <col min="1536" max="1536" width="6.7109375" style="118" customWidth="1"/>
    <col min="1537" max="1537" width="26" style="118" customWidth="1"/>
    <col min="1538" max="1538" width="15" style="118" customWidth="1"/>
    <col min="1539" max="1539" width="17.140625" style="118" customWidth="1"/>
    <col min="1540" max="1541" width="15" style="118" customWidth="1"/>
    <col min="1542" max="1542" width="9.140625" style="118"/>
    <col min="1543" max="1543" width="18.28515625" style="118" customWidth="1"/>
    <col min="1544" max="1791" width="9.140625" style="118"/>
    <col min="1792" max="1792" width="6.7109375" style="118" customWidth="1"/>
    <col min="1793" max="1793" width="26" style="118" customWidth="1"/>
    <col min="1794" max="1794" width="15" style="118" customWidth="1"/>
    <col min="1795" max="1795" width="17.140625" style="118" customWidth="1"/>
    <col min="1796" max="1797" width="15" style="118" customWidth="1"/>
    <col min="1798" max="1798" width="9.140625" style="118"/>
    <col min="1799" max="1799" width="18.28515625" style="118" customWidth="1"/>
    <col min="1800" max="2047" width="9.140625" style="118"/>
    <col min="2048" max="2048" width="6.7109375" style="118" customWidth="1"/>
    <col min="2049" max="2049" width="26" style="118" customWidth="1"/>
    <col min="2050" max="2050" width="15" style="118" customWidth="1"/>
    <col min="2051" max="2051" width="17.140625" style="118" customWidth="1"/>
    <col min="2052" max="2053" width="15" style="118" customWidth="1"/>
    <col min="2054" max="2054" width="9.140625" style="118"/>
    <col min="2055" max="2055" width="18.28515625" style="118" customWidth="1"/>
    <col min="2056" max="2303" width="9.140625" style="118"/>
    <col min="2304" max="2304" width="6.7109375" style="118" customWidth="1"/>
    <col min="2305" max="2305" width="26" style="118" customWidth="1"/>
    <col min="2306" max="2306" width="15" style="118" customWidth="1"/>
    <col min="2307" max="2307" width="17.140625" style="118" customWidth="1"/>
    <col min="2308" max="2309" width="15" style="118" customWidth="1"/>
    <col min="2310" max="2310" width="9.140625" style="118"/>
    <col min="2311" max="2311" width="18.28515625" style="118" customWidth="1"/>
    <col min="2312" max="2559" width="9.140625" style="118"/>
    <col min="2560" max="2560" width="6.7109375" style="118" customWidth="1"/>
    <col min="2561" max="2561" width="26" style="118" customWidth="1"/>
    <col min="2562" max="2562" width="15" style="118" customWidth="1"/>
    <col min="2563" max="2563" width="17.140625" style="118" customWidth="1"/>
    <col min="2564" max="2565" width="15" style="118" customWidth="1"/>
    <col min="2566" max="2566" width="9.140625" style="118"/>
    <col min="2567" max="2567" width="18.28515625" style="118" customWidth="1"/>
    <col min="2568" max="2815" width="9.140625" style="118"/>
    <col min="2816" max="2816" width="6.7109375" style="118" customWidth="1"/>
    <col min="2817" max="2817" width="26" style="118" customWidth="1"/>
    <col min="2818" max="2818" width="15" style="118" customWidth="1"/>
    <col min="2819" max="2819" width="17.140625" style="118" customWidth="1"/>
    <col min="2820" max="2821" width="15" style="118" customWidth="1"/>
    <col min="2822" max="2822" width="9.140625" style="118"/>
    <col min="2823" max="2823" width="18.28515625" style="118" customWidth="1"/>
    <col min="2824" max="3071" width="9.140625" style="118"/>
    <col min="3072" max="3072" width="6.7109375" style="118" customWidth="1"/>
    <col min="3073" max="3073" width="26" style="118" customWidth="1"/>
    <col min="3074" max="3074" width="15" style="118" customWidth="1"/>
    <col min="3075" max="3075" width="17.140625" style="118" customWidth="1"/>
    <col min="3076" max="3077" width="15" style="118" customWidth="1"/>
    <col min="3078" max="3078" width="9.140625" style="118"/>
    <col min="3079" max="3079" width="18.28515625" style="118" customWidth="1"/>
    <col min="3080" max="3327" width="9.140625" style="118"/>
    <col min="3328" max="3328" width="6.7109375" style="118" customWidth="1"/>
    <col min="3329" max="3329" width="26" style="118" customWidth="1"/>
    <col min="3330" max="3330" width="15" style="118" customWidth="1"/>
    <col min="3331" max="3331" width="17.140625" style="118" customWidth="1"/>
    <col min="3332" max="3333" width="15" style="118" customWidth="1"/>
    <col min="3334" max="3334" width="9.140625" style="118"/>
    <col min="3335" max="3335" width="18.28515625" style="118" customWidth="1"/>
    <col min="3336" max="3583" width="9.140625" style="118"/>
    <col min="3584" max="3584" width="6.7109375" style="118" customWidth="1"/>
    <col min="3585" max="3585" width="26" style="118" customWidth="1"/>
    <col min="3586" max="3586" width="15" style="118" customWidth="1"/>
    <col min="3587" max="3587" width="17.140625" style="118" customWidth="1"/>
    <col min="3588" max="3589" width="15" style="118" customWidth="1"/>
    <col min="3590" max="3590" width="9.140625" style="118"/>
    <col min="3591" max="3591" width="18.28515625" style="118" customWidth="1"/>
    <col min="3592" max="3839" width="9.140625" style="118"/>
    <col min="3840" max="3840" width="6.7109375" style="118" customWidth="1"/>
    <col min="3841" max="3841" width="26" style="118" customWidth="1"/>
    <col min="3842" max="3842" width="15" style="118" customWidth="1"/>
    <col min="3843" max="3843" width="17.140625" style="118" customWidth="1"/>
    <col min="3844" max="3845" width="15" style="118" customWidth="1"/>
    <col min="3846" max="3846" width="9.140625" style="118"/>
    <col min="3847" max="3847" width="18.28515625" style="118" customWidth="1"/>
    <col min="3848" max="4095" width="9.140625" style="118"/>
    <col min="4096" max="4096" width="6.7109375" style="118" customWidth="1"/>
    <col min="4097" max="4097" width="26" style="118" customWidth="1"/>
    <col min="4098" max="4098" width="15" style="118" customWidth="1"/>
    <col min="4099" max="4099" width="17.140625" style="118" customWidth="1"/>
    <col min="4100" max="4101" width="15" style="118" customWidth="1"/>
    <col min="4102" max="4102" width="9.140625" style="118"/>
    <col min="4103" max="4103" width="18.28515625" style="118" customWidth="1"/>
    <col min="4104" max="4351" width="9.140625" style="118"/>
    <col min="4352" max="4352" width="6.7109375" style="118" customWidth="1"/>
    <col min="4353" max="4353" width="26" style="118" customWidth="1"/>
    <col min="4354" max="4354" width="15" style="118" customWidth="1"/>
    <col min="4355" max="4355" width="17.140625" style="118" customWidth="1"/>
    <col min="4356" max="4357" width="15" style="118" customWidth="1"/>
    <col min="4358" max="4358" width="9.140625" style="118"/>
    <col min="4359" max="4359" width="18.28515625" style="118" customWidth="1"/>
    <col min="4360" max="4607" width="9.140625" style="118"/>
    <col min="4608" max="4608" width="6.7109375" style="118" customWidth="1"/>
    <col min="4609" max="4609" width="26" style="118" customWidth="1"/>
    <col min="4610" max="4610" width="15" style="118" customWidth="1"/>
    <col min="4611" max="4611" width="17.140625" style="118" customWidth="1"/>
    <col min="4612" max="4613" width="15" style="118" customWidth="1"/>
    <col min="4614" max="4614" width="9.140625" style="118"/>
    <col min="4615" max="4615" width="18.28515625" style="118" customWidth="1"/>
    <col min="4616" max="4863" width="9.140625" style="118"/>
    <col min="4864" max="4864" width="6.7109375" style="118" customWidth="1"/>
    <col min="4865" max="4865" width="26" style="118" customWidth="1"/>
    <col min="4866" max="4866" width="15" style="118" customWidth="1"/>
    <col min="4867" max="4867" width="17.140625" style="118" customWidth="1"/>
    <col min="4868" max="4869" width="15" style="118" customWidth="1"/>
    <col min="4870" max="4870" width="9.140625" style="118"/>
    <col min="4871" max="4871" width="18.28515625" style="118" customWidth="1"/>
    <col min="4872" max="5119" width="9.140625" style="118"/>
    <col min="5120" max="5120" width="6.7109375" style="118" customWidth="1"/>
    <col min="5121" max="5121" width="26" style="118" customWidth="1"/>
    <col min="5122" max="5122" width="15" style="118" customWidth="1"/>
    <col min="5123" max="5123" width="17.140625" style="118" customWidth="1"/>
    <col min="5124" max="5125" width="15" style="118" customWidth="1"/>
    <col min="5126" max="5126" width="9.140625" style="118"/>
    <col min="5127" max="5127" width="18.28515625" style="118" customWidth="1"/>
    <col min="5128" max="5375" width="9.140625" style="118"/>
    <col min="5376" max="5376" width="6.7109375" style="118" customWidth="1"/>
    <col min="5377" max="5377" width="26" style="118" customWidth="1"/>
    <col min="5378" max="5378" width="15" style="118" customWidth="1"/>
    <col min="5379" max="5379" width="17.140625" style="118" customWidth="1"/>
    <col min="5380" max="5381" width="15" style="118" customWidth="1"/>
    <col min="5382" max="5382" width="9.140625" style="118"/>
    <col min="5383" max="5383" width="18.28515625" style="118" customWidth="1"/>
    <col min="5384" max="5631" width="9.140625" style="118"/>
    <col min="5632" max="5632" width="6.7109375" style="118" customWidth="1"/>
    <col min="5633" max="5633" width="26" style="118" customWidth="1"/>
    <col min="5634" max="5634" width="15" style="118" customWidth="1"/>
    <col min="5635" max="5635" width="17.140625" style="118" customWidth="1"/>
    <col min="5636" max="5637" width="15" style="118" customWidth="1"/>
    <col min="5638" max="5638" width="9.140625" style="118"/>
    <col min="5639" max="5639" width="18.28515625" style="118" customWidth="1"/>
    <col min="5640" max="5887" width="9.140625" style="118"/>
    <col min="5888" max="5888" width="6.7109375" style="118" customWidth="1"/>
    <col min="5889" max="5889" width="26" style="118" customWidth="1"/>
    <col min="5890" max="5890" width="15" style="118" customWidth="1"/>
    <col min="5891" max="5891" width="17.140625" style="118" customWidth="1"/>
    <col min="5892" max="5893" width="15" style="118" customWidth="1"/>
    <col min="5894" max="5894" width="9.140625" style="118"/>
    <col min="5895" max="5895" width="18.28515625" style="118" customWidth="1"/>
    <col min="5896" max="6143" width="9.140625" style="118"/>
    <col min="6144" max="6144" width="6.7109375" style="118" customWidth="1"/>
    <col min="6145" max="6145" width="26" style="118" customWidth="1"/>
    <col min="6146" max="6146" width="15" style="118" customWidth="1"/>
    <col min="6147" max="6147" width="17.140625" style="118" customWidth="1"/>
    <col min="6148" max="6149" width="15" style="118" customWidth="1"/>
    <col min="6150" max="6150" width="9.140625" style="118"/>
    <col min="6151" max="6151" width="18.28515625" style="118" customWidth="1"/>
    <col min="6152" max="6399" width="9.140625" style="118"/>
    <col min="6400" max="6400" width="6.7109375" style="118" customWidth="1"/>
    <col min="6401" max="6401" width="26" style="118" customWidth="1"/>
    <col min="6402" max="6402" width="15" style="118" customWidth="1"/>
    <col min="6403" max="6403" width="17.140625" style="118" customWidth="1"/>
    <col min="6404" max="6405" width="15" style="118" customWidth="1"/>
    <col min="6406" max="6406" width="9.140625" style="118"/>
    <col min="6407" max="6407" width="18.28515625" style="118" customWidth="1"/>
    <col min="6408" max="6655" width="9.140625" style="118"/>
    <col min="6656" max="6656" width="6.7109375" style="118" customWidth="1"/>
    <col min="6657" max="6657" width="26" style="118" customWidth="1"/>
    <col min="6658" max="6658" width="15" style="118" customWidth="1"/>
    <col min="6659" max="6659" width="17.140625" style="118" customWidth="1"/>
    <col min="6660" max="6661" width="15" style="118" customWidth="1"/>
    <col min="6662" max="6662" width="9.140625" style="118"/>
    <col min="6663" max="6663" width="18.28515625" style="118" customWidth="1"/>
    <col min="6664" max="6911" width="9.140625" style="118"/>
    <col min="6912" max="6912" width="6.7109375" style="118" customWidth="1"/>
    <col min="6913" max="6913" width="26" style="118" customWidth="1"/>
    <col min="6914" max="6914" width="15" style="118" customWidth="1"/>
    <col min="6915" max="6915" width="17.140625" style="118" customWidth="1"/>
    <col min="6916" max="6917" width="15" style="118" customWidth="1"/>
    <col min="6918" max="6918" width="9.140625" style="118"/>
    <col min="6919" max="6919" width="18.28515625" style="118" customWidth="1"/>
    <col min="6920" max="7167" width="9.140625" style="118"/>
    <col min="7168" max="7168" width="6.7109375" style="118" customWidth="1"/>
    <col min="7169" max="7169" width="26" style="118" customWidth="1"/>
    <col min="7170" max="7170" width="15" style="118" customWidth="1"/>
    <col min="7171" max="7171" width="17.140625" style="118" customWidth="1"/>
    <col min="7172" max="7173" width="15" style="118" customWidth="1"/>
    <col min="7174" max="7174" width="9.140625" style="118"/>
    <col min="7175" max="7175" width="18.28515625" style="118" customWidth="1"/>
    <col min="7176" max="7423" width="9.140625" style="118"/>
    <col min="7424" max="7424" width="6.7109375" style="118" customWidth="1"/>
    <col min="7425" max="7425" width="26" style="118" customWidth="1"/>
    <col min="7426" max="7426" width="15" style="118" customWidth="1"/>
    <col min="7427" max="7427" width="17.140625" style="118" customWidth="1"/>
    <col min="7428" max="7429" width="15" style="118" customWidth="1"/>
    <col min="7430" max="7430" width="9.140625" style="118"/>
    <col min="7431" max="7431" width="18.28515625" style="118" customWidth="1"/>
    <col min="7432" max="7679" width="9.140625" style="118"/>
    <col min="7680" max="7680" width="6.7109375" style="118" customWidth="1"/>
    <col min="7681" max="7681" width="26" style="118" customWidth="1"/>
    <col min="7682" max="7682" width="15" style="118" customWidth="1"/>
    <col min="7683" max="7683" width="17.140625" style="118" customWidth="1"/>
    <col min="7684" max="7685" width="15" style="118" customWidth="1"/>
    <col min="7686" max="7686" width="9.140625" style="118"/>
    <col min="7687" max="7687" width="18.28515625" style="118" customWidth="1"/>
    <col min="7688" max="7935" width="9.140625" style="118"/>
    <col min="7936" max="7936" width="6.7109375" style="118" customWidth="1"/>
    <col min="7937" max="7937" width="26" style="118" customWidth="1"/>
    <col min="7938" max="7938" width="15" style="118" customWidth="1"/>
    <col min="7939" max="7939" width="17.140625" style="118" customWidth="1"/>
    <col min="7940" max="7941" width="15" style="118" customWidth="1"/>
    <col min="7942" max="7942" width="9.140625" style="118"/>
    <col min="7943" max="7943" width="18.28515625" style="118" customWidth="1"/>
    <col min="7944" max="8191" width="9.140625" style="118"/>
    <col min="8192" max="8192" width="6.7109375" style="118" customWidth="1"/>
    <col min="8193" max="8193" width="26" style="118" customWidth="1"/>
    <col min="8194" max="8194" width="15" style="118" customWidth="1"/>
    <col min="8195" max="8195" width="17.140625" style="118" customWidth="1"/>
    <col min="8196" max="8197" width="15" style="118" customWidth="1"/>
    <col min="8198" max="8198" width="9.140625" style="118"/>
    <col min="8199" max="8199" width="18.28515625" style="118" customWidth="1"/>
    <col min="8200" max="8447" width="9.140625" style="118"/>
    <col min="8448" max="8448" width="6.7109375" style="118" customWidth="1"/>
    <col min="8449" max="8449" width="26" style="118" customWidth="1"/>
    <col min="8450" max="8450" width="15" style="118" customWidth="1"/>
    <col min="8451" max="8451" width="17.140625" style="118" customWidth="1"/>
    <col min="8452" max="8453" width="15" style="118" customWidth="1"/>
    <col min="8454" max="8454" width="9.140625" style="118"/>
    <col min="8455" max="8455" width="18.28515625" style="118" customWidth="1"/>
    <col min="8456" max="8703" width="9.140625" style="118"/>
    <col min="8704" max="8704" width="6.7109375" style="118" customWidth="1"/>
    <col min="8705" max="8705" width="26" style="118" customWidth="1"/>
    <col min="8706" max="8706" width="15" style="118" customWidth="1"/>
    <col min="8707" max="8707" width="17.140625" style="118" customWidth="1"/>
    <col min="8708" max="8709" width="15" style="118" customWidth="1"/>
    <col min="8710" max="8710" width="9.140625" style="118"/>
    <col min="8711" max="8711" width="18.28515625" style="118" customWidth="1"/>
    <col min="8712" max="8959" width="9.140625" style="118"/>
    <col min="8960" max="8960" width="6.7109375" style="118" customWidth="1"/>
    <col min="8961" max="8961" width="26" style="118" customWidth="1"/>
    <col min="8962" max="8962" width="15" style="118" customWidth="1"/>
    <col min="8963" max="8963" width="17.140625" style="118" customWidth="1"/>
    <col min="8964" max="8965" width="15" style="118" customWidth="1"/>
    <col min="8966" max="8966" width="9.140625" style="118"/>
    <col min="8967" max="8967" width="18.28515625" style="118" customWidth="1"/>
    <col min="8968" max="9215" width="9.140625" style="118"/>
    <col min="9216" max="9216" width="6.7109375" style="118" customWidth="1"/>
    <col min="9217" max="9217" width="26" style="118" customWidth="1"/>
    <col min="9218" max="9218" width="15" style="118" customWidth="1"/>
    <col min="9219" max="9219" width="17.140625" style="118" customWidth="1"/>
    <col min="9220" max="9221" width="15" style="118" customWidth="1"/>
    <col min="9222" max="9222" width="9.140625" style="118"/>
    <col min="9223" max="9223" width="18.28515625" style="118" customWidth="1"/>
    <col min="9224" max="9471" width="9.140625" style="118"/>
    <col min="9472" max="9472" width="6.7109375" style="118" customWidth="1"/>
    <col min="9473" max="9473" width="26" style="118" customWidth="1"/>
    <col min="9474" max="9474" width="15" style="118" customWidth="1"/>
    <col min="9475" max="9475" width="17.140625" style="118" customWidth="1"/>
    <col min="9476" max="9477" width="15" style="118" customWidth="1"/>
    <col min="9478" max="9478" width="9.140625" style="118"/>
    <col min="9479" max="9479" width="18.28515625" style="118" customWidth="1"/>
    <col min="9480" max="9727" width="9.140625" style="118"/>
    <col min="9728" max="9728" width="6.7109375" style="118" customWidth="1"/>
    <col min="9729" max="9729" width="26" style="118" customWidth="1"/>
    <col min="9730" max="9730" width="15" style="118" customWidth="1"/>
    <col min="9731" max="9731" width="17.140625" style="118" customWidth="1"/>
    <col min="9732" max="9733" width="15" style="118" customWidth="1"/>
    <col min="9734" max="9734" width="9.140625" style="118"/>
    <col min="9735" max="9735" width="18.28515625" style="118" customWidth="1"/>
    <col min="9736" max="9983" width="9.140625" style="118"/>
    <col min="9984" max="9984" width="6.7109375" style="118" customWidth="1"/>
    <col min="9985" max="9985" width="26" style="118" customWidth="1"/>
    <col min="9986" max="9986" width="15" style="118" customWidth="1"/>
    <col min="9987" max="9987" width="17.140625" style="118" customWidth="1"/>
    <col min="9988" max="9989" width="15" style="118" customWidth="1"/>
    <col min="9990" max="9990" width="9.140625" style="118"/>
    <col min="9991" max="9991" width="18.28515625" style="118" customWidth="1"/>
    <col min="9992" max="10239" width="9.140625" style="118"/>
    <col min="10240" max="10240" width="6.7109375" style="118" customWidth="1"/>
    <col min="10241" max="10241" width="26" style="118" customWidth="1"/>
    <col min="10242" max="10242" width="15" style="118" customWidth="1"/>
    <col min="10243" max="10243" width="17.140625" style="118" customWidth="1"/>
    <col min="10244" max="10245" width="15" style="118" customWidth="1"/>
    <col min="10246" max="10246" width="9.140625" style="118"/>
    <col min="10247" max="10247" width="18.28515625" style="118" customWidth="1"/>
    <col min="10248" max="10495" width="9.140625" style="118"/>
    <col min="10496" max="10496" width="6.7109375" style="118" customWidth="1"/>
    <col min="10497" max="10497" width="26" style="118" customWidth="1"/>
    <col min="10498" max="10498" width="15" style="118" customWidth="1"/>
    <col min="10499" max="10499" width="17.140625" style="118" customWidth="1"/>
    <col min="10500" max="10501" width="15" style="118" customWidth="1"/>
    <col min="10502" max="10502" width="9.140625" style="118"/>
    <col min="10503" max="10503" width="18.28515625" style="118" customWidth="1"/>
    <col min="10504" max="10751" width="9.140625" style="118"/>
    <col min="10752" max="10752" width="6.7109375" style="118" customWidth="1"/>
    <col min="10753" max="10753" width="26" style="118" customWidth="1"/>
    <col min="10754" max="10754" width="15" style="118" customWidth="1"/>
    <col min="10755" max="10755" width="17.140625" style="118" customWidth="1"/>
    <col min="10756" max="10757" width="15" style="118" customWidth="1"/>
    <col min="10758" max="10758" width="9.140625" style="118"/>
    <col min="10759" max="10759" width="18.28515625" style="118" customWidth="1"/>
    <col min="10760" max="11007" width="9.140625" style="118"/>
    <col min="11008" max="11008" width="6.7109375" style="118" customWidth="1"/>
    <col min="11009" max="11009" width="26" style="118" customWidth="1"/>
    <col min="11010" max="11010" width="15" style="118" customWidth="1"/>
    <col min="11011" max="11011" width="17.140625" style="118" customWidth="1"/>
    <col min="11012" max="11013" width="15" style="118" customWidth="1"/>
    <col min="11014" max="11014" width="9.140625" style="118"/>
    <col min="11015" max="11015" width="18.28515625" style="118" customWidth="1"/>
    <col min="11016" max="11263" width="9.140625" style="118"/>
    <col min="11264" max="11264" width="6.7109375" style="118" customWidth="1"/>
    <col min="11265" max="11265" width="26" style="118" customWidth="1"/>
    <col min="11266" max="11266" width="15" style="118" customWidth="1"/>
    <col min="11267" max="11267" width="17.140625" style="118" customWidth="1"/>
    <col min="11268" max="11269" width="15" style="118" customWidth="1"/>
    <col min="11270" max="11270" width="9.140625" style="118"/>
    <col min="11271" max="11271" width="18.28515625" style="118" customWidth="1"/>
    <col min="11272" max="11519" width="9.140625" style="118"/>
    <col min="11520" max="11520" width="6.7109375" style="118" customWidth="1"/>
    <col min="11521" max="11521" width="26" style="118" customWidth="1"/>
    <col min="11522" max="11522" width="15" style="118" customWidth="1"/>
    <col min="11523" max="11523" width="17.140625" style="118" customWidth="1"/>
    <col min="11524" max="11525" width="15" style="118" customWidth="1"/>
    <col min="11526" max="11526" width="9.140625" style="118"/>
    <col min="11527" max="11527" width="18.28515625" style="118" customWidth="1"/>
    <col min="11528" max="11775" width="9.140625" style="118"/>
    <col min="11776" max="11776" width="6.7109375" style="118" customWidth="1"/>
    <col min="11777" max="11777" width="26" style="118" customWidth="1"/>
    <col min="11778" max="11778" width="15" style="118" customWidth="1"/>
    <col min="11779" max="11779" width="17.140625" style="118" customWidth="1"/>
    <col min="11780" max="11781" width="15" style="118" customWidth="1"/>
    <col min="11782" max="11782" width="9.140625" style="118"/>
    <col min="11783" max="11783" width="18.28515625" style="118" customWidth="1"/>
    <col min="11784" max="12031" width="9.140625" style="118"/>
    <col min="12032" max="12032" width="6.7109375" style="118" customWidth="1"/>
    <col min="12033" max="12033" width="26" style="118" customWidth="1"/>
    <col min="12034" max="12034" width="15" style="118" customWidth="1"/>
    <col min="12035" max="12035" width="17.140625" style="118" customWidth="1"/>
    <col min="12036" max="12037" width="15" style="118" customWidth="1"/>
    <col min="12038" max="12038" width="9.140625" style="118"/>
    <col min="12039" max="12039" width="18.28515625" style="118" customWidth="1"/>
    <col min="12040" max="12287" width="9.140625" style="118"/>
    <col min="12288" max="12288" width="6.7109375" style="118" customWidth="1"/>
    <col min="12289" max="12289" width="26" style="118" customWidth="1"/>
    <col min="12290" max="12290" width="15" style="118" customWidth="1"/>
    <col min="12291" max="12291" width="17.140625" style="118" customWidth="1"/>
    <col min="12292" max="12293" width="15" style="118" customWidth="1"/>
    <col min="12294" max="12294" width="9.140625" style="118"/>
    <col min="12295" max="12295" width="18.28515625" style="118" customWidth="1"/>
    <col min="12296" max="12543" width="9.140625" style="118"/>
    <col min="12544" max="12544" width="6.7109375" style="118" customWidth="1"/>
    <col min="12545" max="12545" width="26" style="118" customWidth="1"/>
    <col min="12546" max="12546" width="15" style="118" customWidth="1"/>
    <col min="12547" max="12547" width="17.140625" style="118" customWidth="1"/>
    <col min="12548" max="12549" width="15" style="118" customWidth="1"/>
    <col min="12550" max="12550" width="9.140625" style="118"/>
    <col min="12551" max="12551" width="18.28515625" style="118" customWidth="1"/>
    <col min="12552" max="12799" width="9.140625" style="118"/>
    <col min="12800" max="12800" width="6.7109375" style="118" customWidth="1"/>
    <col min="12801" max="12801" width="26" style="118" customWidth="1"/>
    <col min="12802" max="12802" width="15" style="118" customWidth="1"/>
    <col min="12803" max="12803" width="17.140625" style="118" customWidth="1"/>
    <col min="12804" max="12805" width="15" style="118" customWidth="1"/>
    <col min="12806" max="12806" width="9.140625" style="118"/>
    <col min="12807" max="12807" width="18.28515625" style="118" customWidth="1"/>
    <col min="12808" max="13055" width="9.140625" style="118"/>
    <col min="13056" max="13056" width="6.7109375" style="118" customWidth="1"/>
    <col min="13057" max="13057" width="26" style="118" customWidth="1"/>
    <col min="13058" max="13058" width="15" style="118" customWidth="1"/>
    <col min="13059" max="13059" width="17.140625" style="118" customWidth="1"/>
    <col min="13060" max="13061" width="15" style="118" customWidth="1"/>
    <col min="13062" max="13062" width="9.140625" style="118"/>
    <col min="13063" max="13063" width="18.28515625" style="118" customWidth="1"/>
    <col min="13064" max="13311" width="9.140625" style="118"/>
    <col min="13312" max="13312" width="6.7109375" style="118" customWidth="1"/>
    <col min="13313" max="13313" width="26" style="118" customWidth="1"/>
    <col min="13314" max="13314" width="15" style="118" customWidth="1"/>
    <col min="13315" max="13315" width="17.140625" style="118" customWidth="1"/>
    <col min="13316" max="13317" width="15" style="118" customWidth="1"/>
    <col min="13318" max="13318" width="9.140625" style="118"/>
    <col min="13319" max="13319" width="18.28515625" style="118" customWidth="1"/>
    <col min="13320" max="13567" width="9.140625" style="118"/>
    <col min="13568" max="13568" width="6.7109375" style="118" customWidth="1"/>
    <col min="13569" max="13569" width="26" style="118" customWidth="1"/>
    <col min="13570" max="13570" width="15" style="118" customWidth="1"/>
    <col min="13571" max="13571" width="17.140625" style="118" customWidth="1"/>
    <col min="13572" max="13573" width="15" style="118" customWidth="1"/>
    <col min="13574" max="13574" width="9.140625" style="118"/>
    <col min="13575" max="13575" width="18.28515625" style="118" customWidth="1"/>
    <col min="13576" max="13823" width="9.140625" style="118"/>
    <col min="13824" max="13824" width="6.7109375" style="118" customWidth="1"/>
    <col min="13825" max="13825" width="26" style="118" customWidth="1"/>
    <col min="13826" max="13826" width="15" style="118" customWidth="1"/>
    <col min="13827" max="13827" width="17.140625" style="118" customWidth="1"/>
    <col min="13828" max="13829" width="15" style="118" customWidth="1"/>
    <col min="13830" max="13830" width="9.140625" style="118"/>
    <col min="13831" max="13831" width="18.28515625" style="118" customWidth="1"/>
    <col min="13832" max="14079" width="9.140625" style="118"/>
    <col min="14080" max="14080" width="6.7109375" style="118" customWidth="1"/>
    <col min="14081" max="14081" width="26" style="118" customWidth="1"/>
    <col min="14082" max="14082" width="15" style="118" customWidth="1"/>
    <col min="14083" max="14083" width="17.140625" style="118" customWidth="1"/>
    <col min="14084" max="14085" width="15" style="118" customWidth="1"/>
    <col min="14086" max="14086" width="9.140625" style="118"/>
    <col min="14087" max="14087" width="18.28515625" style="118" customWidth="1"/>
    <col min="14088" max="14335" width="9.140625" style="118"/>
    <col min="14336" max="14336" width="6.7109375" style="118" customWidth="1"/>
    <col min="14337" max="14337" width="26" style="118" customWidth="1"/>
    <col min="14338" max="14338" width="15" style="118" customWidth="1"/>
    <col min="14339" max="14339" width="17.140625" style="118" customWidth="1"/>
    <col min="14340" max="14341" width="15" style="118" customWidth="1"/>
    <col min="14342" max="14342" width="9.140625" style="118"/>
    <col min="14343" max="14343" width="18.28515625" style="118" customWidth="1"/>
    <col min="14344" max="14591" width="9.140625" style="118"/>
    <col min="14592" max="14592" width="6.7109375" style="118" customWidth="1"/>
    <col min="14593" max="14593" width="26" style="118" customWidth="1"/>
    <col min="14594" max="14594" width="15" style="118" customWidth="1"/>
    <col min="14595" max="14595" width="17.140625" style="118" customWidth="1"/>
    <col min="14596" max="14597" width="15" style="118" customWidth="1"/>
    <col min="14598" max="14598" width="9.140625" style="118"/>
    <col min="14599" max="14599" width="18.28515625" style="118" customWidth="1"/>
    <col min="14600" max="14847" width="9.140625" style="118"/>
    <col min="14848" max="14848" width="6.7109375" style="118" customWidth="1"/>
    <col min="14849" max="14849" width="26" style="118" customWidth="1"/>
    <col min="14850" max="14850" width="15" style="118" customWidth="1"/>
    <col min="14851" max="14851" width="17.140625" style="118" customWidth="1"/>
    <col min="14852" max="14853" width="15" style="118" customWidth="1"/>
    <col min="14854" max="14854" width="9.140625" style="118"/>
    <col min="14855" max="14855" width="18.28515625" style="118" customWidth="1"/>
    <col min="14856" max="15103" width="9.140625" style="118"/>
    <col min="15104" max="15104" width="6.7109375" style="118" customWidth="1"/>
    <col min="15105" max="15105" width="26" style="118" customWidth="1"/>
    <col min="15106" max="15106" width="15" style="118" customWidth="1"/>
    <col min="15107" max="15107" width="17.140625" style="118" customWidth="1"/>
    <col min="15108" max="15109" width="15" style="118" customWidth="1"/>
    <col min="15110" max="15110" width="9.140625" style="118"/>
    <col min="15111" max="15111" width="18.28515625" style="118" customWidth="1"/>
    <col min="15112" max="15359" width="9.140625" style="118"/>
    <col min="15360" max="15360" width="6.7109375" style="118" customWidth="1"/>
    <col min="15361" max="15361" width="26" style="118" customWidth="1"/>
    <col min="15362" max="15362" width="15" style="118" customWidth="1"/>
    <col min="15363" max="15363" width="17.140625" style="118" customWidth="1"/>
    <col min="15364" max="15365" width="15" style="118" customWidth="1"/>
    <col min="15366" max="15366" width="9.140625" style="118"/>
    <col min="15367" max="15367" width="18.28515625" style="118" customWidth="1"/>
    <col min="15368" max="15615" width="9.140625" style="118"/>
    <col min="15616" max="15616" width="6.7109375" style="118" customWidth="1"/>
    <col min="15617" max="15617" width="26" style="118" customWidth="1"/>
    <col min="15618" max="15618" width="15" style="118" customWidth="1"/>
    <col min="15619" max="15619" width="17.140625" style="118" customWidth="1"/>
    <col min="15620" max="15621" width="15" style="118" customWidth="1"/>
    <col min="15622" max="15622" width="9.140625" style="118"/>
    <col min="15623" max="15623" width="18.28515625" style="118" customWidth="1"/>
    <col min="15624" max="15871" width="9.140625" style="118"/>
    <col min="15872" max="15872" width="6.7109375" style="118" customWidth="1"/>
    <col min="15873" max="15873" width="26" style="118" customWidth="1"/>
    <col min="15874" max="15874" width="15" style="118" customWidth="1"/>
    <col min="15875" max="15875" width="17.140625" style="118" customWidth="1"/>
    <col min="15876" max="15877" width="15" style="118" customWidth="1"/>
    <col min="15878" max="15878" width="9.140625" style="118"/>
    <col min="15879" max="15879" width="18.28515625" style="118" customWidth="1"/>
    <col min="15880" max="16127" width="9.140625" style="118"/>
    <col min="16128" max="16128" width="6.7109375" style="118" customWidth="1"/>
    <col min="16129" max="16129" width="26" style="118" customWidth="1"/>
    <col min="16130" max="16130" width="15" style="118" customWidth="1"/>
    <col min="16131" max="16131" width="17.140625" style="118" customWidth="1"/>
    <col min="16132" max="16133" width="15" style="118" customWidth="1"/>
    <col min="16134" max="16134" width="9.140625" style="118"/>
    <col min="16135" max="16135" width="18.28515625" style="118" customWidth="1"/>
    <col min="16136" max="16384" width="9.140625" style="118"/>
  </cols>
  <sheetData>
    <row r="1" spans="1:7">
      <c r="E1" s="119" t="s">
        <v>242</v>
      </c>
    </row>
    <row r="2" spans="1:7">
      <c r="E2" s="119"/>
    </row>
    <row r="3" spans="1:7">
      <c r="A3" s="373" t="s">
        <v>243</v>
      </c>
      <c r="B3" s="373"/>
      <c r="C3" s="373"/>
      <c r="D3" s="373"/>
      <c r="E3" s="373"/>
    </row>
    <row r="6" spans="1:7" s="142" customFormat="1" ht="77.25" customHeight="1">
      <c r="A6" s="141" t="s">
        <v>111</v>
      </c>
      <c r="B6" s="141" t="s">
        <v>33</v>
      </c>
      <c r="C6" s="141" t="s">
        <v>195</v>
      </c>
      <c r="D6" s="141" t="s">
        <v>196</v>
      </c>
      <c r="E6" s="141" t="s">
        <v>254</v>
      </c>
    </row>
    <row r="7" spans="1:7" s="144" customFormat="1" ht="12">
      <c r="A7" s="143">
        <v>1</v>
      </c>
      <c r="B7" s="143">
        <v>2</v>
      </c>
      <c r="C7" s="143">
        <v>4</v>
      </c>
      <c r="D7" s="143">
        <v>5</v>
      </c>
      <c r="E7" s="143">
        <v>6</v>
      </c>
    </row>
    <row r="8" spans="1:7" ht="23.25" customHeight="1">
      <c r="A8" s="121">
        <v>1</v>
      </c>
      <c r="B8" s="217" t="s">
        <v>307</v>
      </c>
      <c r="C8" s="126">
        <f>(E8/D8)</f>
        <v>362.36560622566657</v>
      </c>
      <c r="D8" s="218">
        <v>4351.0200000000004</v>
      </c>
      <c r="E8" s="130">
        <v>1576660</v>
      </c>
      <c r="F8" s="127"/>
      <c r="G8" s="127"/>
    </row>
    <row r="9" spans="1:7" ht="27" customHeight="1">
      <c r="A9" s="224">
        <v>2</v>
      </c>
      <c r="B9" s="217" t="s">
        <v>313</v>
      </c>
      <c r="C9" s="126">
        <v>1</v>
      </c>
      <c r="D9" s="218">
        <v>744160</v>
      </c>
      <c r="E9" s="130">
        <f>D9</f>
        <v>744160</v>
      </c>
      <c r="F9" s="127"/>
      <c r="G9" s="127"/>
    </row>
    <row r="10" spans="1:7" ht="22.5" customHeight="1">
      <c r="A10" s="121">
        <v>2</v>
      </c>
      <c r="B10" s="217" t="s">
        <v>308</v>
      </c>
      <c r="C10" s="126">
        <f t="shared" ref="C10:C13" si="0">(E10/D10)</f>
        <v>45093.548387096773</v>
      </c>
      <c r="D10" s="218">
        <v>6.2</v>
      </c>
      <c r="E10" s="130">
        <v>279580</v>
      </c>
      <c r="F10" s="127"/>
    </row>
    <row r="11" spans="1:7" ht="21" customHeight="1">
      <c r="A11" s="121">
        <v>3</v>
      </c>
      <c r="B11" s="217" t="s">
        <v>309</v>
      </c>
      <c r="C11" s="126">
        <f t="shared" si="0"/>
        <v>621.19989238633309</v>
      </c>
      <c r="D11" s="218">
        <v>37.17</v>
      </c>
      <c r="E11" s="130">
        <v>23090</v>
      </c>
      <c r="F11" s="127"/>
    </row>
    <row r="12" spans="1:7" ht="21" customHeight="1">
      <c r="A12" s="121"/>
      <c r="B12" s="217" t="s">
        <v>352</v>
      </c>
      <c r="C12" s="126">
        <f t="shared" si="0"/>
        <v>435.10638297872339</v>
      </c>
      <c r="D12" s="218">
        <v>18.8</v>
      </c>
      <c r="E12" s="130">
        <v>8180</v>
      </c>
      <c r="F12" s="127"/>
    </row>
    <row r="13" spans="1:7" ht="26.25" customHeight="1">
      <c r="A13" s="121">
        <v>4</v>
      </c>
      <c r="B13" s="217" t="s">
        <v>353</v>
      </c>
      <c r="C13" s="218">
        <f t="shared" si="0"/>
        <v>20.362927414517095</v>
      </c>
      <c r="D13" s="218">
        <v>533.44000000000005</v>
      </c>
      <c r="E13" s="286">
        <v>10862.4</v>
      </c>
      <c r="F13" s="127"/>
    </row>
    <row r="14" spans="1:7">
      <c r="A14" s="125"/>
      <c r="B14" s="227" t="s">
        <v>117</v>
      </c>
      <c r="C14" s="125" t="s">
        <v>118</v>
      </c>
      <c r="D14" s="125" t="s">
        <v>118</v>
      </c>
      <c r="E14" s="145">
        <f>E8+E9+E10+E11+E13+E12</f>
        <v>2642532.4</v>
      </c>
      <c r="F14" s="127"/>
      <c r="G14" s="127"/>
    </row>
    <row r="15" spans="1:7">
      <c r="A15" s="146"/>
      <c r="B15" s="147"/>
      <c r="C15" s="146"/>
      <c r="D15" s="146"/>
      <c r="E15" s="148"/>
      <c r="F15" s="127"/>
      <c r="G15" s="127"/>
    </row>
    <row r="16" spans="1:7">
      <c r="A16" s="146"/>
      <c r="B16" s="147"/>
      <c r="C16" s="146"/>
      <c r="D16" s="146"/>
      <c r="E16" s="148"/>
      <c r="F16" s="127"/>
      <c r="G16" s="127"/>
    </row>
    <row r="17" spans="1:7">
      <c r="A17" s="146"/>
      <c r="B17" s="147"/>
      <c r="C17" s="146"/>
      <c r="D17" s="146"/>
      <c r="E17" s="148"/>
      <c r="F17" s="127"/>
      <c r="G17" s="127"/>
    </row>
    <row r="18" spans="1:7">
      <c r="A18" s="146"/>
      <c r="B18" s="147"/>
      <c r="C18" s="146"/>
      <c r="D18" s="146"/>
      <c r="E18" s="148"/>
      <c r="F18" s="127"/>
      <c r="G18" s="127"/>
    </row>
    <row r="19" spans="1:7">
      <c r="A19" s="146"/>
      <c r="B19" s="147"/>
      <c r="C19" s="146"/>
      <c r="D19" s="146"/>
      <c r="E19" s="148"/>
      <c r="F19" s="127"/>
      <c r="G19" s="127"/>
    </row>
    <row r="20" spans="1:7">
      <c r="A20" s="146"/>
      <c r="B20" s="147"/>
      <c r="C20" s="146"/>
      <c r="D20" s="146"/>
      <c r="E20" s="148"/>
      <c r="F20" s="127"/>
      <c r="G20" s="127"/>
    </row>
    <row r="21" spans="1:7">
      <c r="A21" s="146"/>
      <c r="B21" s="147"/>
      <c r="C21" s="146"/>
      <c r="D21" s="146"/>
      <c r="E21" s="148"/>
      <c r="F21" s="127"/>
      <c r="G21" s="127"/>
    </row>
    <row r="22" spans="1:7">
      <c r="A22" s="146"/>
      <c r="B22" s="147"/>
      <c r="C22" s="146"/>
      <c r="D22" s="146"/>
      <c r="E22" s="148"/>
      <c r="F22" s="127"/>
      <c r="G22" s="127"/>
    </row>
    <row r="23" spans="1:7">
      <c r="A23" s="146"/>
      <c r="B23" s="147"/>
      <c r="C23" s="146"/>
      <c r="D23" s="146"/>
      <c r="E23" s="148"/>
      <c r="F23" s="127"/>
      <c r="G23" s="127"/>
    </row>
    <row r="24" spans="1:7">
      <c r="A24" s="146"/>
      <c r="B24" s="147"/>
      <c r="C24" s="146"/>
      <c r="D24" s="146"/>
      <c r="E24" s="148"/>
      <c r="F24" s="127"/>
      <c r="G24" s="127"/>
    </row>
    <row r="25" spans="1:7">
      <c r="A25" s="146"/>
      <c r="B25" s="147"/>
      <c r="C25" s="146"/>
      <c r="D25" s="146"/>
      <c r="E25" s="148"/>
      <c r="F25" s="127"/>
      <c r="G25" s="127"/>
    </row>
    <row r="26" spans="1:7">
      <c r="A26" s="146"/>
      <c r="B26" s="147"/>
      <c r="C26" s="146"/>
      <c r="D26" s="146"/>
      <c r="E26" s="148"/>
      <c r="F26" s="127"/>
      <c r="G26" s="127"/>
    </row>
    <row r="27" spans="1:7">
      <c r="A27" s="146"/>
      <c r="B27" s="147"/>
      <c r="C27" s="146"/>
      <c r="D27" s="146"/>
      <c r="E27" s="148"/>
      <c r="F27" s="127"/>
      <c r="G27" s="127"/>
    </row>
    <row r="28" spans="1:7">
      <c r="A28" s="146"/>
      <c r="B28" s="147"/>
      <c r="C28" s="146"/>
      <c r="D28" s="146"/>
      <c r="E28" s="148"/>
      <c r="F28" s="127"/>
      <c r="G28" s="127"/>
    </row>
    <row r="29" spans="1:7">
      <c r="A29" s="146"/>
      <c r="B29" s="147"/>
      <c r="C29" s="146"/>
      <c r="D29" s="146"/>
      <c r="E29" s="148"/>
      <c r="F29" s="127"/>
      <c r="G29" s="127"/>
    </row>
    <row r="30" spans="1:7">
      <c r="A30" s="146"/>
      <c r="B30" s="147"/>
      <c r="C30" s="146"/>
      <c r="D30" s="146"/>
      <c r="E30" s="148"/>
      <c r="F30" s="127"/>
      <c r="G30" s="127"/>
    </row>
    <row r="31" spans="1:7">
      <c r="A31" s="146"/>
      <c r="B31" s="147"/>
      <c r="C31" s="146"/>
      <c r="D31" s="146"/>
      <c r="E31" s="148"/>
      <c r="F31" s="127"/>
      <c r="G31" s="127"/>
    </row>
    <row r="32" spans="1:7">
      <c r="A32" s="146"/>
      <c r="B32" s="147"/>
      <c r="C32" s="146"/>
      <c r="D32" s="146"/>
      <c r="E32" s="148"/>
      <c r="F32" s="127"/>
      <c r="G32" s="127"/>
    </row>
    <row r="33" spans="1:7">
      <c r="A33" s="146"/>
      <c r="B33" s="147"/>
      <c r="C33" s="146"/>
      <c r="D33" s="146"/>
      <c r="E33" s="148"/>
      <c r="F33" s="127"/>
      <c r="G33" s="127"/>
    </row>
    <row r="34" spans="1:7">
      <c r="A34" s="146"/>
      <c r="B34" s="147"/>
      <c r="C34" s="146"/>
      <c r="D34" s="146"/>
      <c r="E34" s="148"/>
      <c r="F34" s="127"/>
      <c r="G34" s="127"/>
    </row>
    <row r="35" spans="1:7">
      <c r="A35" s="146"/>
      <c r="B35" s="147"/>
      <c r="C35" s="146"/>
      <c r="D35" s="146"/>
      <c r="E35" s="148"/>
      <c r="F35" s="127"/>
      <c r="G35" s="127"/>
    </row>
    <row r="36" spans="1:7">
      <c r="A36" s="146"/>
      <c r="B36" s="147"/>
      <c r="C36" s="146"/>
      <c r="D36" s="146"/>
      <c r="E36" s="148"/>
      <c r="F36" s="127"/>
      <c r="G36" s="127"/>
    </row>
    <row r="37" spans="1:7">
      <c r="A37" s="146"/>
      <c r="B37" s="147"/>
      <c r="C37" s="146"/>
      <c r="D37" s="146"/>
      <c r="E37" s="148"/>
      <c r="F37" s="127"/>
      <c r="G37" s="127"/>
    </row>
    <row r="38" spans="1:7">
      <c r="A38" s="146"/>
      <c r="B38" s="147"/>
      <c r="C38" s="146"/>
      <c r="D38" s="146"/>
      <c r="E38" s="148"/>
      <c r="F38" s="127"/>
      <c r="G38" s="127"/>
    </row>
    <row r="39" spans="1:7">
      <c r="A39" s="146"/>
      <c r="B39" s="147"/>
      <c r="C39" s="146"/>
      <c r="D39" s="146"/>
      <c r="E39" s="148"/>
      <c r="F39" s="127"/>
      <c r="G39" s="127"/>
    </row>
    <row r="40" spans="1:7">
      <c r="A40" s="146"/>
      <c r="B40" s="147"/>
      <c r="C40" s="146"/>
      <c r="D40" s="146"/>
      <c r="E40" s="148"/>
      <c r="F40" s="127"/>
      <c r="G40" s="127"/>
    </row>
    <row r="41" spans="1:7">
      <c r="A41" s="146"/>
      <c r="B41" s="147"/>
      <c r="C41" s="146"/>
      <c r="D41" s="146"/>
      <c r="E41" s="148"/>
      <c r="F41" s="127"/>
      <c r="G41" s="127"/>
    </row>
    <row r="42" spans="1:7">
      <c r="A42" s="146"/>
      <c r="B42" s="147"/>
      <c r="C42" s="146"/>
      <c r="D42" s="146"/>
      <c r="E42" s="148"/>
      <c r="F42" s="127"/>
      <c r="G42" s="127"/>
    </row>
    <row r="43" spans="1:7">
      <c r="A43" s="146"/>
      <c r="B43" s="147"/>
      <c r="C43" s="146"/>
      <c r="D43" s="146"/>
      <c r="E43" s="148"/>
      <c r="F43" s="127"/>
      <c r="G43" s="127"/>
    </row>
    <row r="44" spans="1:7">
      <c r="A44" s="146"/>
      <c r="B44" s="147"/>
      <c r="C44" s="146"/>
      <c r="D44" s="146"/>
      <c r="E44" s="148"/>
      <c r="F44" s="127"/>
      <c r="G44" s="127"/>
    </row>
    <row r="45" spans="1:7">
      <c r="A45" s="146"/>
      <c r="B45" s="147"/>
      <c r="C45" s="146"/>
      <c r="D45" s="146"/>
      <c r="E45" s="148"/>
      <c r="F45" s="127"/>
      <c r="G45" s="127"/>
    </row>
    <row r="46" spans="1:7" ht="65.25" customHeight="1">
      <c r="A46" s="146"/>
      <c r="B46" s="147"/>
      <c r="C46" s="146"/>
      <c r="D46" s="146"/>
      <c r="E46" s="148"/>
      <c r="F46" s="127"/>
      <c r="G46" s="127"/>
    </row>
    <row r="47" spans="1:7" s="132" customFormat="1">
      <c r="A47" s="131" t="s">
        <v>191</v>
      </c>
      <c r="B47" s="149"/>
      <c r="C47" s="150"/>
      <c r="D47" s="150"/>
      <c r="E47" s="151"/>
      <c r="F47" s="133"/>
      <c r="G47" s="133"/>
    </row>
    <row r="48" spans="1:7" s="132" customFormat="1">
      <c r="A48" s="150"/>
      <c r="B48" s="149"/>
      <c r="C48" s="150"/>
      <c r="D48" s="150"/>
      <c r="E48" s="151"/>
      <c r="F48" s="133"/>
      <c r="G48" s="133"/>
    </row>
    <row r="49" spans="4:7" s="132" customFormat="1">
      <c r="E49" s="133"/>
      <c r="F49" s="133"/>
      <c r="G49" s="133"/>
    </row>
    <row r="50" spans="4:7" s="132" customFormat="1">
      <c r="E50" s="133"/>
      <c r="F50" s="133"/>
      <c r="G50" s="133"/>
    </row>
    <row r="51" spans="4:7" s="132" customFormat="1">
      <c r="D51" s="137" t="s">
        <v>197</v>
      </c>
      <c r="E51" s="137">
        <f>'[1]2.'!I39</f>
        <v>2526000</v>
      </c>
      <c r="F51" s="133"/>
      <c r="G51" s="133"/>
    </row>
    <row r="52" spans="4:7">
      <c r="E52" s="127"/>
      <c r="F52" s="127"/>
      <c r="G52" s="127"/>
    </row>
    <row r="53" spans="4:7">
      <c r="D53" s="152"/>
    </row>
    <row r="54" spans="4:7">
      <c r="D54" s="134" t="s">
        <v>39</v>
      </c>
      <c r="E54" s="135">
        <f>SUM(E51:E53)</f>
        <v>2526000</v>
      </c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E15" sqref="E15"/>
    </sheetView>
  </sheetViews>
  <sheetFormatPr defaultRowHeight="12.75"/>
  <cols>
    <col min="2" max="2" width="29.7109375" style="47" customWidth="1"/>
    <col min="3" max="3" width="27.140625" customWidth="1"/>
    <col min="4" max="5" width="17.5703125" customWidth="1"/>
    <col min="6" max="6" width="18.42578125" customWidth="1"/>
    <col min="7" max="7" width="10.140625" bestFit="1" customWidth="1"/>
    <col min="258" max="258" width="29.7109375" customWidth="1"/>
    <col min="259" max="259" width="22.140625" customWidth="1"/>
    <col min="260" max="261" width="17.5703125" customWidth="1"/>
    <col min="262" max="262" width="18.42578125" customWidth="1"/>
    <col min="263" max="263" width="10.140625" bestFit="1" customWidth="1"/>
    <col min="514" max="514" width="29.7109375" customWidth="1"/>
    <col min="515" max="515" width="22.140625" customWidth="1"/>
    <col min="516" max="517" width="17.5703125" customWidth="1"/>
    <col min="518" max="518" width="18.42578125" customWidth="1"/>
    <col min="519" max="519" width="10.140625" bestFit="1" customWidth="1"/>
    <col min="770" max="770" width="29.7109375" customWidth="1"/>
    <col min="771" max="771" width="22.140625" customWidth="1"/>
    <col min="772" max="773" width="17.5703125" customWidth="1"/>
    <col min="774" max="774" width="18.42578125" customWidth="1"/>
    <col min="775" max="775" width="10.140625" bestFit="1" customWidth="1"/>
    <col min="1026" max="1026" width="29.7109375" customWidth="1"/>
    <col min="1027" max="1027" width="22.140625" customWidth="1"/>
    <col min="1028" max="1029" width="17.5703125" customWidth="1"/>
    <col min="1030" max="1030" width="18.42578125" customWidth="1"/>
    <col min="1031" max="1031" width="10.140625" bestFit="1" customWidth="1"/>
    <col min="1282" max="1282" width="29.7109375" customWidth="1"/>
    <col min="1283" max="1283" width="22.140625" customWidth="1"/>
    <col min="1284" max="1285" width="17.5703125" customWidth="1"/>
    <col min="1286" max="1286" width="18.42578125" customWidth="1"/>
    <col min="1287" max="1287" width="10.140625" bestFit="1" customWidth="1"/>
    <col min="1538" max="1538" width="29.7109375" customWidth="1"/>
    <col min="1539" max="1539" width="22.140625" customWidth="1"/>
    <col min="1540" max="1541" width="17.5703125" customWidth="1"/>
    <col min="1542" max="1542" width="18.42578125" customWidth="1"/>
    <col min="1543" max="1543" width="10.140625" bestFit="1" customWidth="1"/>
    <col min="1794" max="1794" width="29.7109375" customWidth="1"/>
    <col min="1795" max="1795" width="22.140625" customWidth="1"/>
    <col min="1796" max="1797" width="17.5703125" customWidth="1"/>
    <col min="1798" max="1798" width="18.42578125" customWidth="1"/>
    <col min="1799" max="1799" width="10.140625" bestFit="1" customWidth="1"/>
    <col min="2050" max="2050" width="29.7109375" customWidth="1"/>
    <col min="2051" max="2051" width="22.140625" customWidth="1"/>
    <col min="2052" max="2053" width="17.5703125" customWidth="1"/>
    <col min="2054" max="2054" width="18.42578125" customWidth="1"/>
    <col min="2055" max="2055" width="10.140625" bestFit="1" customWidth="1"/>
    <col min="2306" max="2306" width="29.7109375" customWidth="1"/>
    <col min="2307" max="2307" width="22.140625" customWidth="1"/>
    <col min="2308" max="2309" width="17.5703125" customWidth="1"/>
    <col min="2310" max="2310" width="18.42578125" customWidth="1"/>
    <col min="2311" max="2311" width="10.140625" bestFit="1" customWidth="1"/>
    <col min="2562" max="2562" width="29.7109375" customWidth="1"/>
    <col min="2563" max="2563" width="22.140625" customWidth="1"/>
    <col min="2564" max="2565" width="17.5703125" customWidth="1"/>
    <col min="2566" max="2566" width="18.42578125" customWidth="1"/>
    <col min="2567" max="2567" width="10.140625" bestFit="1" customWidth="1"/>
    <col min="2818" max="2818" width="29.7109375" customWidth="1"/>
    <col min="2819" max="2819" width="22.140625" customWidth="1"/>
    <col min="2820" max="2821" width="17.5703125" customWidth="1"/>
    <col min="2822" max="2822" width="18.42578125" customWidth="1"/>
    <col min="2823" max="2823" width="10.140625" bestFit="1" customWidth="1"/>
    <col min="3074" max="3074" width="29.7109375" customWidth="1"/>
    <col min="3075" max="3075" width="22.140625" customWidth="1"/>
    <col min="3076" max="3077" width="17.5703125" customWidth="1"/>
    <col min="3078" max="3078" width="18.42578125" customWidth="1"/>
    <col min="3079" max="3079" width="10.140625" bestFit="1" customWidth="1"/>
    <col min="3330" max="3330" width="29.7109375" customWidth="1"/>
    <col min="3331" max="3331" width="22.140625" customWidth="1"/>
    <col min="3332" max="3333" width="17.5703125" customWidth="1"/>
    <col min="3334" max="3334" width="18.42578125" customWidth="1"/>
    <col min="3335" max="3335" width="10.140625" bestFit="1" customWidth="1"/>
    <col min="3586" max="3586" width="29.7109375" customWidth="1"/>
    <col min="3587" max="3587" width="22.140625" customWidth="1"/>
    <col min="3588" max="3589" width="17.5703125" customWidth="1"/>
    <col min="3590" max="3590" width="18.42578125" customWidth="1"/>
    <col min="3591" max="3591" width="10.140625" bestFit="1" customWidth="1"/>
    <col min="3842" max="3842" width="29.7109375" customWidth="1"/>
    <col min="3843" max="3843" width="22.140625" customWidth="1"/>
    <col min="3844" max="3845" width="17.5703125" customWidth="1"/>
    <col min="3846" max="3846" width="18.42578125" customWidth="1"/>
    <col min="3847" max="3847" width="10.140625" bestFit="1" customWidth="1"/>
    <col min="4098" max="4098" width="29.7109375" customWidth="1"/>
    <col min="4099" max="4099" width="22.140625" customWidth="1"/>
    <col min="4100" max="4101" width="17.5703125" customWidth="1"/>
    <col min="4102" max="4102" width="18.42578125" customWidth="1"/>
    <col min="4103" max="4103" width="10.140625" bestFit="1" customWidth="1"/>
    <col min="4354" max="4354" width="29.7109375" customWidth="1"/>
    <col min="4355" max="4355" width="22.140625" customWidth="1"/>
    <col min="4356" max="4357" width="17.5703125" customWidth="1"/>
    <col min="4358" max="4358" width="18.42578125" customWidth="1"/>
    <col min="4359" max="4359" width="10.140625" bestFit="1" customWidth="1"/>
    <col min="4610" max="4610" width="29.7109375" customWidth="1"/>
    <col min="4611" max="4611" width="22.140625" customWidth="1"/>
    <col min="4612" max="4613" width="17.5703125" customWidth="1"/>
    <col min="4614" max="4614" width="18.42578125" customWidth="1"/>
    <col min="4615" max="4615" width="10.140625" bestFit="1" customWidth="1"/>
    <col min="4866" max="4866" width="29.7109375" customWidth="1"/>
    <col min="4867" max="4867" width="22.140625" customWidth="1"/>
    <col min="4868" max="4869" width="17.5703125" customWidth="1"/>
    <col min="4870" max="4870" width="18.42578125" customWidth="1"/>
    <col min="4871" max="4871" width="10.140625" bestFit="1" customWidth="1"/>
    <col min="5122" max="5122" width="29.7109375" customWidth="1"/>
    <col min="5123" max="5123" width="22.140625" customWidth="1"/>
    <col min="5124" max="5125" width="17.5703125" customWidth="1"/>
    <col min="5126" max="5126" width="18.42578125" customWidth="1"/>
    <col min="5127" max="5127" width="10.140625" bestFit="1" customWidth="1"/>
    <col min="5378" max="5378" width="29.7109375" customWidth="1"/>
    <col min="5379" max="5379" width="22.140625" customWidth="1"/>
    <col min="5380" max="5381" width="17.5703125" customWidth="1"/>
    <col min="5382" max="5382" width="18.42578125" customWidth="1"/>
    <col min="5383" max="5383" width="10.140625" bestFit="1" customWidth="1"/>
    <col min="5634" max="5634" width="29.7109375" customWidth="1"/>
    <col min="5635" max="5635" width="22.140625" customWidth="1"/>
    <col min="5636" max="5637" width="17.5703125" customWidth="1"/>
    <col min="5638" max="5638" width="18.42578125" customWidth="1"/>
    <col min="5639" max="5639" width="10.140625" bestFit="1" customWidth="1"/>
    <col min="5890" max="5890" width="29.7109375" customWidth="1"/>
    <col min="5891" max="5891" width="22.140625" customWidth="1"/>
    <col min="5892" max="5893" width="17.5703125" customWidth="1"/>
    <col min="5894" max="5894" width="18.42578125" customWidth="1"/>
    <col min="5895" max="5895" width="10.140625" bestFit="1" customWidth="1"/>
    <col min="6146" max="6146" width="29.7109375" customWidth="1"/>
    <col min="6147" max="6147" width="22.140625" customWidth="1"/>
    <col min="6148" max="6149" width="17.5703125" customWidth="1"/>
    <col min="6150" max="6150" width="18.42578125" customWidth="1"/>
    <col min="6151" max="6151" width="10.140625" bestFit="1" customWidth="1"/>
    <col min="6402" max="6402" width="29.7109375" customWidth="1"/>
    <col min="6403" max="6403" width="22.140625" customWidth="1"/>
    <col min="6404" max="6405" width="17.5703125" customWidth="1"/>
    <col min="6406" max="6406" width="18.42578125" customWidth="1"/>
    <col min="6407" max="6407" width="10.140625" bestFit="1" customWidth="1"/>
    <col min="6658" max="6658" width="29.7109375" customWidth="1"/>
    <col min="6659" max="6659" width="22.140625" customWidth="1"/>
    <col min="6660" max="6661" width="17.5703125" customWidth="1"/>
    <col min="6662" max="6662" width="18.42578125" customWidth="1"/>
    <col min="6663" max="6663" width="10.140625" bestFit="1" customWidth="1"/>
    <col min="6914" max="6914" width="29.7109375" customWidth="1"/>
    <col min="6915" max="6915" width="22.140625" customWidth="1"/>
    <col min="6916" max="6917" width="17.5703125" customWidth="1"/>
    <col min="6918" max="6918" width="18.42578125" customWidth="1"/>
    <col min="6919" max="6919" width="10.140625" bestFit="1" customWidth="1"/>
    <col min="7170" max="7170" width="29.7109375" customWidth="1"/>
    <col min="7171" max="7171" width="22.140625" customWidth="1"/>
    <col min="7172" max="7173" width="17.5703125" customWidth="1"/>
    <col min="7174" max="7174" width="18.42578125" customWidth="1"/>
    <col min="7175" max="7175" width="10.140625" bestFit="1" customWidth="1"/>
    <col min="7426" max="7426" width="29.7109375" customWidth="1"/>
    <col min="7427" max="7427" width="22.140625" customWidth="1"/>
    <col min="7428" max="7429" width="17.5703125" customWidth="1"/>
    <col min="7430" max="7430" width="18.42578125" customWidth="1"/>
    <col min="7431" max="7431" width="10.140625" bestFit="1" customWidth="1"/>
    <col min="7682" max="7682" width="29.7109375" customWidth="1"/>
    <col min="7683" max="7683" width="22.140625" customWidth="1"/>
    <col min="7684" max="7685" width="17.5703125" customWidth="1"/>
    <col min="7686" max="7686" width="18.42578125" customWidth="1"/>
    <col min="7687" max="7687" width="10.140625" bestFit="1" customWidth="1"/>
    <col min="7938" max="7938" width="29.7109375" customWidth="1"/>
    <col min="7939" max="7939" width="22.140625" customWidth="1"/>
    <col min="7940" max="7941" width="17.5703125" customWidth="1"/>
    <col min="7942" max="7942" width="18.42578125" customWidth="1"/>
    <col min="7943" max="7943" width="10.140625" bestFit="1" customWidth="1"/>
    <col min="8194" max="8194" width="29.7109375" customWidth="1"/>
    <col min="8195" max="8195" width="22.140625" customWidth="1"/>
    <col min="8196" max="8197" width="17.5703125" customWidth="1"/>
    <col min="8198" max="8198" width="18.42578125" customWidth="1"/>
    <col min="8199" max="8199" width="10.140625" bestFit="1" customWidth="1"/>
    <col min="8450" max="8450" width="29.7109375" customWidth="1"/>
    <col min="8451" max="8451" width="22.140625" customWidth="1"/>
    <col min="8452" max="8453" width="17.5703125" customWidth="1"/>
    <col min="8454" max="8454" width="18.42578125" customWidth="1"/>
    <col min="8455" max="8455" width="10.140625" bestFit="1" customWidth="1"/>
    <col min="8706" max="8706" width="29.7109375" customWidth="1"/>
    <col min="8707" max="8707" width="22.140625" customWidth="1"/>
    <col min="8708" max="8709" width="17.5703125" customWidth="1"/>
    <col min="8710" max="8710" width="18.42578125" customWidth="1"/>
    <col min="8711" max="8711" width="10.140625" bestFit="1" customWidth="1"/>
    <col min="8962" max="8962" width="29.7109375" customWidth="1"/>
    <col min="8963" max="8963" width="22.140625" customWidth="1"/>
    <col min="8964" max="8965" width="17.5703125" customWidth="1"/>
    <col min="8966" max="8966" width="18.42578125" customWidth="1"/>
    <col min="8967" max="8967" width="10.140625" bestFit="1" customWidth="1"/>
    <col min="9218" max="9218" width="29.7109375" customWidth="1"/>
    <col min="9219" max="9219" width="22.140625" customWidth="1"/>
    <col min="9220" max="9221" width="17.5703125" customWidth="1"/>
    <col min="9222" max="9222" width="18.42578125" customWidth="1"/>
    <col min="9223" max="9223" width="10.140625" bestFit="1" customWidth="1"/>
    <col min="9474" max="9474" width="29.7109375" customWidth="1"/>
    <col min="9475" max="9475" width="22.140625" customWidth="1"/>
    <col min="9476" max="9477" width="17.5703125" customWidth="1"/>
    <col min="9478" max="9478" width="18.42578125" customWidth="1"/>
    <col min="9479" max="9479" width="10.140625" bestFit="1" customWidth="1"/>
    <col min="9730" max="9730" width="29.7109375" customWidth="1"/>
    <col min="9731" max="9731" width="22.140625" customWidth="1"/>
    <col min="9732" max="9733" width="17.5703125" customWidth="1"/>
    <col min="9734" max="9734" width="18.42578125" customWidth="1"/>
    <col min="9735" max="9735" width="10.140625" bestFit="1" customWidth="1"/>
    <col min="9986" max="9986" width="29.7109375" customWidth="1"/>
    <col min="9987" max="9987" width="22.140625" customWidth="1"/>
    <col min="9988" max="9989" width="17.5703125" customWidth="1"/>
    <col min="9990" max="9990" width="18.42578125" customWidth="1"/>
    <col min="9991" max="9991" width="10.140625" bestFit="1" customWidth="1"/>
    <col min="10242" max="10242" width="29.7109375" customWidth="1"/>
    <col min="10243" max="10243" width="22.140625" customWidth="1"/>
    <col min="10244" max="10245" width="17.5703125" customWidth="1"/>
    <col min="10246" max="10246" width="18.42578125" customWidth="1"/>
    <col min="10247" max="10247" width="10.140625" bestFit="1" customWidth="1"/>
    <col min="10498" max="10498" width="29.7109375" customWidth="1"/>
    <col min="10499" max="10499" width="22.140625" customWidth="1"/>
    <col min="10500" max="10501" width="17.5703125" customWidth="1"/>
    <col min="10502" max="10502" width="18.42578125" customWidth="1"/>
    <col min="10503" max="10503" width="10.140625" bestFit="1" customWidth="1"/>
    <col min="10754" max="10754" width="29.7109375" customWidth="1"/>
    <col min="10755" max="10755" width="22.140625" customWidth="1"/>
    <col min="10756" max="10757" width="17.5703125" customWidth="1"/>
    <col min="10758" max="10758" width="18.42578125" customWidth="1"/>
    <col min="10759" max="10759" width="10.140625" bestFit="1" customWidth="1"/>
    <col min="11010" max="11010" width="29.7109375" customWidth="1"/>
    <col min="11011" max="11011" width="22.140625" customWidth="1"/>
    <col min="11012" max="11013" width="17.5703125" customWidth="1"/>
    <col min="11014" max="11014" width="18.42578125" customWidth="1"/>
    <col min="11015" max="11015" width="10.140625" bestFit="1" customWidth="1"/>
    <col min="11266" max="11266" width="29.7109375" customWidth="1"/>
    <col min="11267" max="11267" width="22.140625" customWidth="1"/>
    <col min="11268" max="11269" width="17.5703125" customWidth="1"/>
    <col min="11270" max="11270" width="18.42578125" customWidth="1"/>
    <col min="11271" max="11271" width="10.140625" bestFit="1" customWidth="1"/>
    <col min="11522" max="11522" width="29.7109375" customWidth="1"/>
    <col min="11523" max="11523" width="22.140625" customWidth="1"/>
    <col min="11524" max="11525" width="17.5703125" customWidth="1"/>
    <col min="11526" max="11526" width="18.42578125" customWidth="1"/>
    <col min="11527" max="11527" width="10.140625" bestFit="1" customWidth="1"/>
    <col min="11778" max="11778" width="29.7109375" customWidth="1"/>
    <col min="11779" max="11779" width="22.140625" customWidth="1"/>
    <col min="11780" max="11781" width="17.5703125" customWidth="1"/>
    <col min="11782" max="11782" width="18.42578125" customWidth="1"/>
    <col min="11783" max="11783" width="10.140625" bestFit="1" customWidth="1"/>
    <col min="12034" max="12034" width="29.7109375" customWidth="1"/>
    <col min="12035" max="12035" width="22.140625" customWidth="1"/>
    <col min="12036" max="12037" width="17.5703125" customWidth="1"/>
    <col min="12038" max="12038" width="18.42578125" customWidth="1"/>
    <col min="12039" max="12039" width="10.140625" bestFit="1" customWidth="1"/>
    <col min="12290" max="12290" width="29.7109375" customWidth="1"/>
    <col min="12291" max="12291" width="22.140625" customWidth="1"/>
    <col min="12292" max="12293" width="17.5703125" customWidth="1"/>
    <col min="12294" max="12294" width="18.42578125" customWidth="1"/>
    <col min="12295" max="12295" width="10.140625" bestFit="1" customWidth="1"/>
    <col min="12546" max="12546" width="29.7109375" customWidth="1"/>
    <col min="12547" max="12547" width="22.140625" customWidth="1"/>
    <col min="12548" max="12549" width="17.5703125" customWidth="1"/>
    <col min="12550" max="12550" width="18.42578125" customWidth="1"/>
    <col min="12551" max="12551" width="10.140625" bestFit="1" customWidth="1"/>
    <col min="12802" max="12802" width="29.7109375" customWidth="1"/>
    <col min="12803" max="12803" width="22.140625" customWidth="1"/>
    <col min="12804" max="12805" width="17.5703125" customWidth="1"/>
    <col min="12806" max="12806" width="18.42578125" customWidth="1"/>
    <col min="12807" max="12807" width="10.140625" bestFit="1" customWidth="1"/>
    <col min="13058" max="13058" width="29.7109375" customWidth="1"/>
    <col min="13059" max="13059" width="22.140625" customWidth="1"/>
    <col min="13060" max="13061" width="17.5703125" customWidth="1"/>
    <col min="13062" max="13062" width="18.42578125" customWidth="1"/>
    <col min="13063" max="13063" width="10.140625" bestFit="1" customWidth="1"/>
    <col min="13314" max="13314" width="29.7109375" customWidth="1"/>
    <col min="13315" max="13315" width="22.140625" customWidth="1"/>
    <col min="13316" max="13317" width="17.5703125" customWidth="1"/>
    <col min="13318" max="13318" width="18.42578125" customWidth="1"/>
    <col min="13319" max="13319" width="10.140625" bestFit="1" customWidth="1"/>
    <col min="13570" max="13570" width="29.7109375" customWidth="1"/>
    <col min="13571" max="13571" width="22.140625" customWidth="1"/>
    <col min="13572" max="13573" width="17.5703125" customWidth="1"/>
    <col min="13574" max="13574" width="18.42578125" customWidth="1"/>
    <col min="13575" max="13575" width="10.140625" bestFit="1" customWidth="1"/>
    <col min="13826" max="13826" width="29.7109375" customWidth="1"/>
    <col min="13827" max="13827" width="22.140625" customWidth="1"/>
    <col min="13828" max="13829" width="17.5703125" customWidth="1"/>
    <col min="13830" max="13830" width="18.42578125" customWidth="1"/>
    <col min="13831" max="13831" width="10.140625" bestFit="1" customWidth="1"/>
    <col min="14082" max="14082" width="29.7109375" customWidth="1"/>
    <col min="14083" max="14083" width="22.140625" customWidth="1"/>
    <col min="14084" max="14085" width="17.5703125" customWidth="1"/>
    <col min="14086" max="14086" width="18.42578125" customWidth="1"/>
    <col min="14087" max="14087" width="10.140625" bestFit="1" customWidth="1"/>
    <col min="14338" max="14338" width="29.7109375" customWidth="1"/>
    <col min="14339" max="14339" width="22.140625" customWidth="1"/>
    <col min="14340" max="14341" width="17.5703125" customWidth="1"/>
    <col min="14342" max="14342" width="18.42578125" customWidth="1"/>
    <col min="14343" max="14343" width="10.140625" bestFit="1" customWidth="1"/>
    <col min="14594" max="14594" width="29.7109375" customWidth="1"/>
    <col min="14595" max="14595" width="22.140625" customWidth="1"/>
    <col min="14596" max="14597" width="17.5703125" customWidth="1"/>
    <col min="14598" max="14598" width="18.42578125" customWidth="1"/>
    <col min="14599" max="14599" width="10.140625" bestFit="1" customWidth="1"/>
    <col min="14850" max="14850" width="29.7109375" customWidth="1"/>
    <col min="14851" max="14851" width="22.140625" customWidth="1"/>
    <col min="14852" max="14853" width="17.5703125" customWidth="1"/>
    <col min="14854" max="14854" width="18.42578125" customWidth="1"/>
    <col min="14855" max="14855" width="10.140625" bestFit="1" customWidth="1"/>
    <col min="15106" max="15106" width="29.7109375" customWidth="1"/>
    <col min="15107" max="15107" width="22.140625" customWidth="1"/>
    <col min="15108" max="15109" width="17.5703125" customWidth="1"/>
    <col min="15110" max="15110" width="18.42578125" customWidth="1"/>
    <col min="15111" max="15111" width="10.140625" bestFit="1" customWidth="1"/>
    <col min="15362" max="15362" width="29.7109375" customWidth="1"/>
    <col min="15363" max="15363" width="22.140625" customWidth="1"/>
    <col min="15364" max="15365" width="17.5703125" customWidth="1"/>
    <col min="15366" max="15366" width="18.42578125" customWidth="1"/>
    <col min="15367" max="15367" width="10.140625" bestFit="1" customWidth="1"/>
    <col min="15618" max="15618" width="29.7109375" customWidth="1"/>
    <col min="15619" max="15619" width="22.140625" customWidth="1"/>
    <col min="15620" max="15621" width="17.5703125" customWidth="1"/>
    <col min="15622" max="15622" width="18.42578125" customWidth="1"/>
    <col min="15623" max="15623" width="10.140625" bestFit="1" customWidth="1"/>
    <col min="15874" max="15874" width="29.7109375" customWidth="1"/>
    <col min="15875" max="15875" width="22.140625" customWidth="1"/>
    <col min="15876" max="15877" width="17.5703125" customWidth="1"/>
    <col min="15878" max="15878" width="18.42578125" customWidth="1"/>
    <col min="15879" max="15879" width="10.140625" bestFit="1" customWidth="1"/>
    <col min="16130" max="16130" width="29.7109375" customWidth="1"/>
    <col min="16131" max="16131" width="22.140625" customWidth="1"/>
    <col min="16132" max="16133" width="17.5703125" customWidth="1"/>
    <col min="16134" max="16134" width="18.42578125" customWidth="1"/>
    <col min="16135" max="16135" width="10.140625" bestFit="1" customWidth="1"/>
  </cols>
  <sheetData>
    <row r="1" spans="1:7" ht="15">
      <c r="E1" s="62" t="s">
        <v>244</v>
      </c>
    </row>
    <row r="2" spans="1:7" ht="15">
      <c r="E2" s="62"/>
    </row>
    <row r="3" spans="1:7" ht="15">
      <c r="A3" s="368" t="s">
        <v>245</v>
      </c>
      <c r="B3" s="368"/>
      <c r="C3" s="368"/>
      <c r="D3" s="368"/>
      <c r="E3" s="368"/>
    </row>
    <row r="4" spans="1:7" ht="15">
      <c r="A4" s="368" t="s">
        <v>198</v>
      </c>
      <c r="B4" s="368"/>
      <c r="C4" s="368"/>
      <c r="D4" s="368"/>
      <c r="E4" s="368"/>
    </row>
    <row r="5" spans="1:7" ht="15">
      <c r="A5" s="107"/>
    </row>
    <row r="6" spans="1:7" s="153" customFormat="1" ht="54.75" customHeight="1">
      <c r="A6" s="94" t="s">
        <v>111</v>
      </c>
      <c r="B6" s="67" t="s">
        <v>147</v>
      </c>
      <c r="C6" s="94" t="s">
        <v>199</v>
      </c>
      <c r="D6" s="94" t="s">
        <v>200</v>
      </c>
      <c r="E6" s="94" t="s">
        <v>201</v>
      </c>
    </row>
    <row r="7" spans="1:7" s="156" customFormat="1" ht="12">
      <c r="A7" s="154">
        <v>1</v>
      </c>
      <c r="B7" s="155">
        <v>2</v>
      </c>
      <c r="C7" s="154">
        <v>3</v>
      </c>
      <c r="D7" s="154">
        <v>4</v>
      </c>
      <c r="E7" s="154">
        <v>5</v>
      </c>
    </row>
    <row r="8" spans="1:7" ht="47.25" customHeight="1">
      <c r="A8" s="195">
        <v>1</v>
      </c>
      <c r="B8" s="115" t="s">
        <v>248</v>
      </c>
      <c r="C8" s="208" t="s">
        <v>272</v>
      </c>
      <c r="D8" s="68">
        <v>1</v>
      </c>
      <c r="E8" s="157">
        <v>52390</v>
      </c>
      <c r="F8" s="158"/>
      <c r="G8" s="158"/>
    </row>
    <row r="9" spans="1:7" ht="47.25" customHeight="1">
      <c r="A9" s="195">
        <v>2</v>
      </c>
      <c r="B9" s="208" t="s">
        <v>299</v>
      </c>
      <c r="C9" s="208" t="s">
        <v>272</v>
      </c>
      <c r="D9" s="68">
        <v>1</v>
      </c>
      <c r="E9" s="157">
        <v>21900</v>
      </c>
      <c r="F9" s="158"/>
      <c r="G9" s="158"/>
    </row>
    <row r="10" spans="1:7" ht="47.25" customHeight="1">
      <c r="A10" s="195">
        <v>3</v>
      </c>
      <c r="B10" s="208" t="s">
        <v>300</v>
      </c>
      <c r="C10" s="208" t="s">
        <v>272</v>
      </c>
      <c r="D10" s="68">
        <v>1</v>
      </c>
      <c r="E10" s="157">
        <v>68970</v>
      </c>
      <c r="F10" s="158"/>
      <c r="G10" s="158"/>
    </row>
    <row r="11" spans="1:7" ht="54.75" customHeight="1">
      <c r="A11" s="195">
        <v>4</v>
      </c>
      <c r="B11" s="208" t="s">
        <v>301</v>
      </c>
      <c r="C11" s="208" t="s">
        <v>272</v>
      </c>
      <c r="D11" s="68">
        <v>1</v>
      </c>
      <c r="E11" s="157">
        <v>11770</v>
      </c>
      <c r="F11" s="158"/>
      <c r="G11" s="158"/>
    </row>
    <row r="12" spans="1:7" ht="54.75" customHeight="1">
      <c r="A12" s="195">
        <v>5</v>
      </c>
      <c r="B12" s="208" t="s">
        <v>302</v>
      </c>
      <c r="C12" s="208" t="s">
        <v>272</v>
      </c>
      <c r="D12" s="68">
        <v>1</v>
      </c>
      <c r="E12" s="157">
        <v>25100</v>
      </c>
      <c r="F12" s="158"/>
      <c r="G12" s="158"/>
    </row>
    <row r="13" spans="1:7" ht="54.75" hidden="1" customHeight="1">
      <c r="A13" s="195">
        <v>6</v>
      </c>
      <c r="B13" s="208" t="s">
        <v>312</v>
      </c>
      <c r="C13" s="208" t="s">
        <v>272</v>
      </c>
      <c r="D13" s="68">
        <v>1</v>
      </c>
      <c r="E13" s="157">
        <v>0</v>
      </c>
      <c r="F13" s="158"/>
      <c r="G13" s="158"/>
    </row>
    <row r="14" spans="1:7" ht="41.25" hidden="1" customHeight="1">
      <c r="A14" s="195">
        <v>5</v>
      </c>
      <c r="B14" s="115" t="s">
        <v>219</v>
      </c>
      <c r="C14" s="208" t="s">
        <v>272</v>
      </c>
      <c r="D14" s="68">
        <v>1</v>
      </c>
      <c r="E14" s="157"/>
      <c r="F14" s="158"/>
      <c r="G14" s="158"/>
    </row>
    <row r="15" spans="1:7" ht="15">
      <c r="A15" s="159"/>
      <c r="B15" s="160"/>
      <c r="C15" s="161" t="s">
        <v>202</v>
      </c>
      <c r="D15" s="162"/>
      <c r="E15" s="163">
        <f>SUM(E8:E14)</f>
        <v>180130</v>
      </c>
      <c r="F15" s="158"/>
      <c r="G15" s="158"/>
    </row>
    <row r="16" spans="1:7" ht="38.25" hidden="1">
      <c r="A16" s="94" t="s">
        <v>111</v>
      </c>
      <c r="B16" s="67" t="s">
        <v>147</v>
      </c>
      <c r="C16" s="164" t="s">
        <v>203</v>
      </c>
      <c r="D16" s="164" t="s">
        <v>204</v>
      </c>
      <c r="E16" s="94" t="s">
        <v>201</v>
      </c>
      <c r="F16" s="158"/>
      <c r="G16" s="158"/>
    </row>
    <row r="17" spans="1:7" ht="15" hidden="1">
      <c r="A17" s="154">
        <v>1</v>
      </c>
      <c r="B17" s="165" t="s">
        <v>205</v>
      </c>
      <c r="C17" s="166" t="e">
        <f>E17/D17</f>
        <v>#DIV/0!</v>
      </c>
      <c r="D17" s="157">
        <v>0</v>
      </c>
      <c r="E17" s="157">
        <v>0</v>
      </c>
      <c r="F17" s="158"/>
      <c r="G17" s="158"/>
    </row>
    <row r="18" spans="1:7" ht="15" hidden="1">
      <c r="A18" s="159"/>
      <c r="B18" s="160"/>
      <c r="C18" s="162" t="s">
        <v>206</v>
      </c>
      <c r="D18" s="163"/>
      <c r="E18" s="163">
        <f>SUM(E17:E17)</f>
        <v>0</v>
      </c>
      <c r="F18" s="158"/>
      <c r="G18" s="158"/>
    </row>
    <row r="19" spans="1:7" ht="15" hidden="1">
      <c r="A19" s="109"/>
      <c r="B19" s="220" t="s">
        <v>117</v>
      </c>
      <c r="C19" s="109" t="s">
        <v>118</v>
      </c>
      <c r="D19" s="109" t="s">
        <v>118</v>
      </c>
      <c r="E19" s="167">
        <f>E15+E18</f>
        <v>180130</v>
      </c>
      <c r="F19" s="158"/>
      <c r="G19" s="158"/>
    </row>
    <row r="20" spans="1:7" ht="15">
      <c r="A20" s="180"/>
      <c r="B20" s="181"/>
      <c r="C20" s="180"/>
      <c r="D20" s="180"/>
      <c r="E20" s="196"/>
      <c r="F20" s="158"/>
      <c r="G20" s="158"/>
    </row>
    <row r="21" spans="1:7" ht="15">
      <c r="A21" s="180"/>
      <c r="B21" s="181"/>
      <c r="C21" s="180"/>
      <c r="D21" s="180"/>
      <c r="E21" s="196"/>
      <c r="F21" s="158"/>
      <c r="G21" s="158"/>
    </row>
    <row r="22" spans="1:7" ht="15">
      <c r="A22" s="180"/>
      <c r="B22" s="181"/>
      <c r="C22" s="180"/>
      <c r="D22" s="180"/>
      <c r="E22" s="196"/>
      <c r="F22" s="158"/>
      <c r="G22" s="158"/>
    </row>
    <row r="23" spans="1:7" ht="15">
      <c r="A23" s="180"/>
      <c r="B23" s="181"/>
      <c r="C23" s="180"/>
      <c r="D23" s="180"/>
      <c r="E23" s="196"/>
      <c r="F23" s="158"/>
      <c r="G23" s="158"/>
    </row>
    <row r="24" spans="1:7" ht="15">
      <c r="A24" s="180"/>
      <c r="B24" s="181"/>
      <c r="C24" s="180"/>
      <c r="D24" s="180"/>
      <c r="E24" s="196"/>
      <c r="F24" s="158"/>
      <c r="G24" s="158"/>
    </row>
    <row r="25" spans="1:7" ht="15">
      <c r="A25" s="180"/>
      <c r="B25" s="181"/>
      <c r="C25" s="180"/>
      <c r="D25" s="180"/>
      <c r="E25" s="196"/>
      <c r="F25" s="158"/>
      <c r="G25" s="158"/>
    </row>
    <row r="26" spans="1:7" ht="15">
      <c r="A26" s="180"/>
      <c r="B26" s="181"/>
      <c r="C26" s="180"/>
      <c r="D26" s="180"/>
      <c r="E26" s="196"/>
      <c r="F26" s="158"/>
      <c r="G26" s="158"/>
    </row>
    <row r="27" spans="1:7" ht="15">
      <c r="A27" s="180"/>
      <c r="B27" s="181"/>
      <c r="C27" s="180"/>
      <c r="D27" s="180"/>
      <c r="E27" s="196"/>
      <c r="F27" s="158"/>
      <c r="G27" s="158"/>
    </row>
    <row r="28" spans="1:7" ht="15">
      <c r="A28" s="180"/>
      <c r="B28" s="181"/>
      <c r="C28" s="180"/>
      <c r="D28" s="180"/>
      <c r="E28" s="196"/>
      <c r="F28" s="158"/>
      <c r="G28" s="158"/>
    </row>
    <row r="29" spans="1:7" ht="15">
      <c r="A29" s="180"/>
      <c r="B29" s="181"/>
      <c r="C29" s="180"/>
      <c r="D29" s="180"/>
      <c r="E29" s="196"/>
      <c r="F29" s="158"/>
      <c r="G29" s="158"/>
    </row>
    <row r="30" spans="1:7" ht="15">
      <c r="A30" s="180"/>
      <c r="B30" s="181"/>
      <c r="C30" s="180"/>
      <c r="D30" s="180"/>
      <c r="E30" s="196"/>
      <c r="F30" s="158"/>
      <c r="G30" s="158"/>
    </row>
    <row r="31" spans="1:7" ht="15">
      <c r="A31" s="180"/>
      <c r="B31" s="181"/>
      <c r="C31" s="180"/>
      <c r="D31" s="180"/>
      <c r="E31" s="196"/>
      <c r="F31" s="158"/>
      <c r="G31" s="158"/>
    </row>
    <row r="32" spans="1:7" ht="15">
      <c r="A32" s="180"/>
      <c r="B32" s="181"/>
      <c r="C32" s="180"/>
      <c r="D32" s="180"/>
      <c r="E32" s="196"/>
      <c r="F32" s="158"/>
      <c r="G32" s="158"/>
    </row>
    <row r="33" spans="1:7" ht="15">
      <c r="A33" s="180"/>
      <c r="B33" s="181"/>
      <c r="C33" s="180"/>
      <c r="D33" s="180"/>
      <c r="E33" s="196"/>
      <c r="F33" s="158"/>
      <c r="G33" s="158"/>
    </row>
    <row r="34" spans="1:7" ht="15">
      <c r="A34" s="180"/>
      <c r="B34" s="181"/>
      <c r="C34" s="180"/>
      <c r="D34" s="180"/>
      <c r="E34" s="196"/>
      <c r="F34" s="158"/>
      <c r="G34" s="158"/>
    </row>
    <row r="35" spans="1:7" ht="15">
      <c r="A35" s="180"/>
      <c r="B35" s="181"/>
      <c r="C35" s="180"/>
      <c r="D35" s="180"/>
      <c r="E35" s="196"/>
      <c r="F35" s="158"/>
      <c r="G35" s="158"/>
    </row>
    <row r="36" spans="1:7" ht="15">
      <c r="A36" s="180"/>
      <c r="B36" s="181"/>
      <c r="C36" s="180"/>
      <c r="D36" s="180"/>
      <c r="E36" s="196"/>
      <c r="F36" s="158"/>
      <c r="G36" s="158"/>
    </row>
    <row r="37" spans="1:7" ht="22.5" customHeight="1">
      <c r="E37" s="168"/>
      <c r="F37" s="158"/>
      <c r="G37" s="158"/>
    </row>
    <row r="38" spans="1:7">
      <c r="E38" s="168"/>
      <c r="F38" s="158"/>
      <c r="G38" s="158"/>
    </row>
    <row r="39" spans="1:7" ht="68.25" customHeight="1">
      <c r="E39" s="168"/>
      <c r="F39" s="158"/>
      <c r="G39" s="158"/>
    </row>
    <row r="40" spans="1:7" s="170" customFormat="1" ht="14.25">
      <c r="A40" s="131" t="s">
        <v>191</v>
      </c>
      <c r="B40" s="169"/>
      <c r="E40" s="171"/>
      <c r="F40" s="171"/>
      <c r="G40" s="171"/>
    </row>
    <row r="41" spans="1:7" s="170" customFormat="1">
      <c r="B41" s="169"/>
      <c r="E41" s="171"/>
      <c r="F41" s="171"/>
      <c r="G41" s="171"/>
    </row>
    <row r="42" spans="1:7" s="170" customFormat="1">
      <c r="B42" s="169"/>
      <c r="E42" s="171"/>
      <c r="F42" s="171"/>
      <c r="G42" s="171"/>
    </row>
    <row r="43" spans="1:7" s="170" customFormat="1">
      <c r="B43" s="169"/>
      <c r="D43" s="172" t="s">
        <v>207</v>
      </c>
      <c r="E43" s="173">
        <f>'[1]2.'!I41</f>
        <v>437000</v>
      </c>
      <c r="F43" s="173" t="s">
        <v>208</v>
      </c>
      <c r="G43" s="171">
        <f>SUM(E8:E13)+E17</f>
        <v>180130</v>
      </c>
    </row>
    <row r="44" spans="1:7" s="170" customFormat="1">
      <c r="B44" s="169"/>
      <c r="D44" s="172"/>
      <c r="E44" s="173">
        <f>'[1]2.'!P41</f>
        <v>233080</v>
      </c>
      <c r="F44" s="173" t="s">
        <v>194</v>
      </c>
      <c r="G44" s="171">
        <f>E14</f>
        <v>0</v>
      </c>
    </row>
    <row r="45" spans="1:7">
      <c r="D45" s="174"/>
      <c r="E45" s="175"/>
      <c r="F45" s="176"/>
      <c r="G45" s="158"/>
    </row>
    <row r="46" spans="1:7">
      <c r="E46" s="168"/>
      <c r="F46" s="158"/>
      <c r="G46" s="158"/>
    </row>
    <row r="47" spans="1:7" ht="14.25">
      <c r="D47" s="177"/>
      <c r="E47" s="168"/>
      <c r="F47" s="158"/>
      <c r="G47" s="158"/>
    </row>
    <row r="48" spans="1:7">
      <c r="D48" s="178" t="s">
        <v>39</v>
      </c>
      <c r="E48" s="171">
        <f>SUM(E43:E47)</f>
        <v>670080</v>
      </c>
      <c r="F48" s="158"/>
      <c r="G48" s="158"/>
    </row>
    <row r="49" spans="5:7">
      <c r="E49" s="168"/>
      <c r="F49" s="158"/>
      <c r="G49" s="158"/>
    </row>
    <row r="50" spans="5:7">
      <c r="E50" s="168"/>
      <c r="F50" s="158"/>
      <c r="G50" s="158"/>
    </row>
    <row r="51" spans="5:7">
      <c r="E51" s="168"/>
      <c r="F51" s="158"/>
      <c r="G51" s="158"/>
    </row>
  </sheetData>
  <mergeCells count="2">
    <mergeCell ref="A3:E3"/>
    <mergeCell ref="A4:E4"/>
  </mergeCells>
  <pageMargins left="0.15748031496062992" right="0.19685039370078741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1"/>
  <sheetViews>
    <sheetView topLeftCell="A4" workbookViewId="0">
      <selection activeCell="D14" sqref="D14"/>
    </sheetView>
  </sheetViews>
  <sheetFormatPr defaultRowHeight="12.75"/>
  <cols>
    <col min="2" max="2" width="31.140625" style="47" customWidth="1"/>
    <col min="3" max="3" width="22.85546875" customWidth="1"/>
    <col min="4" max="4" width="22.140625" customWidth="1"/>
    <col min="7" max="7" width="10.140625" bestFit="1" customWidth="1"/>
    <col min="258" max="258" width="27.28515625" customWidth="1"/>
    <col min="259" max="260" width="19.140625" customWidth="1"/>
    <col min="263" max="263" width="10.140625" bestFit="1" customWidth="1"/>
    <col min="514" max="514" width="27.28515625" customWidth="1"/>
    <col min="515" max="516" width="19.140625" customWidth="1"/>
    <col min="519" max="519" width="10.140625" bestFit="1" customWidth="1"/>
    <col min="770" max="770" width="27.28515625" customWidth="1"/>
    <col min="771" max="772" width="19.140625" customWidth="1"/>
    <col min="775" max="775" width="10.140625" bestFit="1" customWidth="1"/>
    <col min="1026" max="1026" width="27.28515625" customWidth="1"/>
    <col min="1027" max="1028" width="19.140625" customWidth="1"/>
    <col min="1031" max="1031" width="10.140625" bestFit="1" customWidth="1"/>
    <col min="1282" max="1282" width="27.28515625" customWidth="1"/>
    <col min="1283" max="1284" width="19.140625" customWidth="1"/>
    <col min="1287" max="1287" width="10.140625" bestFit="1" customWidth="1"/>
    <col min="1538" max="1538" width="27.28515625" customWidth="1"/>
    <col min="1539" max="1540" width="19.140625" customWidth="1"/>
    <col min="1543" max="1543" width="10.140625" bestFit="1" customWidth="1"/>
    <col min="1794" max="1794" width="27.28515625" customWidth="1"/>
    <col min="1795" max="1796" width="19.140625" customWidth="1"/>
    <col min="1799" max="1799" width="10.140625" bestFit="1" customWidth="1"/>
    <col min="2050" max="2050" width="27.28515625" customWidth="1"/>
    <col min="2051" max="2052" width="19.140625" customWidth="1"/>
    <col min="2055" max="2055" width="10.140625" bestFit="1" customWidth="1"/>
    <col min="2306" max="2306" width="27.28515625" customWidth="1"/>
    <col min="2307" max="2308" width="19.140625" customWidth="1"/>
    <col min="2311" max="2311" width="10.140625" bestFit="1" customWidth="1"/>
    <col min="2562" max="2562" width="27.28515625" customWidth="1"/>
    <col min="2563" max="2564" width="19.140625" customWidth="1"/>
    <col min="2567" max="2567" width="10.140625" bestFit="1" customWidth="1"/>
    <col min="2818" max="2818" width="27.28515625" customWidth="1"/>
    <col min="2819" max="2820" width="19.140625" customWidth="1"/>
    <col min="2823" max="2823" width="10.140625" bestFit="1" customWidth="1"/>
    <col min="3074" max="3074" width="27.28515625" customWidth="1"/>
    <col min="3075" max="3076" width="19.140625" customWidth="1"/>
    <col min="3079" max="3079" width="10.140625" bestFit="1" customWidth="1"/>
    <col min="3330" max="3330" width="27.28515625" customWidth="1"/>
    <col min="3331" max="3332" width="19.140625" customWidth="1"/>
    <col min="3335" max="3335" width="10.140625" bestFit="1" customWidth="1"/>
    <col min="3586" max="3586" width="27.28515625" customWidth="1"/>
    <col min="3587" max="3588" width="19.140625" customWidth="1"/>
    <col min="3591" max="3591" width="10.140625" bestFit="1" customWidth="1"/>
    <col min="3842" max="3842" width="27.28515625" customWidth="1"/>
    <col min="3843" max="3844" width="19.140625" customWidth="1"/>
    <col min="3847" max="3847" width="10.140625" bestFit="1" customWidth="1"/>
    <col min="4098" max="4098" width="27.28515625" customWidth="1"/>
    <col min="4099" max="4100" width="19.140625" customWidth="1"/>
    <col min="4103" max="4103" width="10.140625" bestFit="1" customWidth="1"/>
    <col min="4354" max="4354" width="27.28515625" customWidth="1"/>
    <col min="4355" max="4356" width="19.140625" customWidth="1"/>
    <col min="4359" max="4359" width="10.140625" bestFit="1" customWidth="1"/>
    <col min="4610" max="4610" width="27.28515625" customWidth="1"/>
    <col min="4611" max="4612" width="19.140625" customWidth="1"/>
    <col min="4615" max="4615" width="10.140625" bestFit="1" customWidth="1"/>
    <col min="4866" max="4866" width="27.28515625" customWidth="1"/>
    <col min="4867" max="4868" width="19.140625" customWidth="1"/>
    <col min="4871" max="4871" width="10.140625" bestFit="1" customWidth="1"/>
    <col min="5122" max="5122" width="27.28515625" customWidth="1"/>
    <col min="5123" max="5124" width="19.140625" customWidth="1"/>
    <col min="5127" max="5127" width="10.140625" bestFit="1" customWidth="1"/>
    <col min="5378" max="5378" width="27.28515625" customWidth="1"/>
    <col min="5379" max="5380" width="19.140625" customWidth="1"/>
    <col min="5383" max="5383" width="10.140625" bestFit="1" customWidth="1"/>
    <col min="5634" max="5634" width="27.28515625" customWidth="1"/>
    <col min="5635" max="5636" width="19.140625" customWidth="1"/>
    <col min="5639" max="5639" width="10.140625" bestFit="1" customWidth="1"/>
    <col min="5890" max="5890" width="27.28515625" customWidth="1"/>
    <col min="5891" max="5892" width="19.140625" customWidth="1"/>
    <col min="5895" max="5895" width="10.140625" bestFit="1" customWidth="1"/>
    <col min="6146" max="6146" width="27.28515625" customWidth="1"/>
    <col min="6147" max="6148" width="19.140625" customWidth="1"/>
    <col min="6151" max="6151" width="10.140625" bestFit="1" customWidth="1"/>
    <col min="6402" max="6402" width="27.28515625" customWidth="1"/>
    <col min="6403" max="6404" width="19.140625" customWidth="1"/>
    <col min="6407" max="6407" width="10.140625" bestFit="1" customWidth="1"/>
    <col min="6658" max="6658" width="27.28515625" customWidth="1"/>
    <col min="6659" max="6660" width="19.140625" customWidth="1"/>
    <col min="6663" max="6663" width="10.140625" bestFit="1" customWidth="1"/>
    <col min="6914" max="6914" width="27.28515625" customWidth="1"/>
    <col min="6915" max="6916" width="19.140625" customWidth="1"/>
    <col min="6919" max="6919" width="10.140625" bestFit="1" customWidth="1"/>
    <col min="7170" max="7170" width="27.28515625" customWidth="1"/>
    <col min="7171" max="7172" width="19.140625" customWidth="1"/>
    <col min="7175" max="7175" width="10.140625" bestFit="1" customWidth="1"/>
    <col min="7426" max="7426" width="27.28515625" customWidth="1"/>
    <col min="7427" max="7428" width="19.140625" customWidth="1"/>
    <col min="7431" max="7431" width="10.140625" bestFit="1" customWidth="1"/>
    <col min="7682" max="7682" width="27.28515625" customWidth="1"/>
    <col min="7683" max="7684" width="19.140625" customWidth="1"/>
    <col min="7687" max="7687" width="10.140625" bestFit="1" customWidth="1"/>
    <col min="7938" max="7938" width="27.28515625" customWidth="1"/>
    <col min="7939" max="7940" width="19.140625" customWidth="1"/>
    <col min="7943" max="7943" width="10.140625" bestFit="1" customWidth="1"/>
    <col min="8194" max="8194" width="27.28515625" customWidth="1"/>
    <col min="8195" max="8196" width="19.140625" customWidth="1"/>
    <col min="8199" max="8199" width="10.140625" bestFit="1" customWidth="1"/>
    <col min="8450" max="8450" width="27.28515625" customWidth="1"/>
    <col min="8451" max="8452" width="19.140625" customWidth="1"/>
    <col min="8455" max="8455" width="10.140625" bestFit="1" customWidth="1"/>
    <col min="8706" max="8706" width="27.28515625" customWidth="1"/>
    <col min="8707" max="8708" width="19.140625" customWidth="1"/>
    <col min="8711" max="8711" width="10.140625" bestFit="1" customWidth="1"/>
    <col min="8962" max="8962" width="27.28515625" customWidth="1"/>
    <col min="8963" max="8964" width="19.140625" customWidth="1"/>
    <col min="8967" max="8967" width="10.140625" bestFit="1" customWidth="1"/>
    <col min="9218" max="9218" width="27.28515625" customWidth="1"/>
    <col min="9219" max="9220" width="19.140625" customWidth="1"/>
    <col min="9223" max="9223" width="10.140625" bestFit="1" customWidth="1"/>
    <col min="9474" max="9474" width="27.28515625" customWidth="1"/>
    <col min="9475" max="9476" width="19.140625" customWidth="1"/>
    <col min="9479" max="9479" width="10.140625" bestFit="1" customWidth="1"/>
    <col min="9730" max="9730" width="27.28515625" customWidth="1"/>
    <col min="9731" max="9732" width="19.140625" customWidth="1"/>
    <col min="9735" max="9735" width="10.140625" bestFit="1" customWidth="1"/>
    <col min="9986" max="9986" width="27.28515625" customWidth="1"/>
    <col min="9987" max="9988" width="19.140625" customWidth="1"/>
    <col min="9991" max="9991" width="10.140625" bestFit="1" customWidth="1"/>
    <col min="10242" max="10242" width="27.28515625" customWidth="1"/>
    <col min="10243" max="10244" width="19.140625" customWidth="1"/>
    <col min="10247" max="10247" width="10.140625" bestFit="1" customWidth="1"/>
    <col min="10498" max="10498" width="27.28515625" customWidth="1"/>
    <col min="10499" max="10500" width="19.140625" customWidth="1"/>
    <col min="10503" max="10503" width="10.140625" bestFit="1" customWidth="1"/>
    <col min="10754" max="10754" width="27.28515625" customWidth="1"/>
    <col min="10755" max="10756" width="19.140625" customWidth="1"/>
    <col min="10759" max="10759" width="10.140625" bestFit="1" customWidth="1"/>
    <col min="11010" max="11010" width="27.28515625" customWidth="1"/>
    <col min="11011" max="11012" width="19.140625" customWidth="1"/>
    <col min="11015" max="11015" width="10.140625" bestFit="1" customWidth="1"/>
    <col min="11266" max="11266" width="27.28515625" customWidth="1"/>
    <col min="11267" max="11268" width="19.140625" customWidth="1"/>
    <col min="11271" max="11271" width="10.140625" bestFit="1" customWidth="1"/>
    <col min="11522" max="11522" width="27.28515625" customWidth="1"/>
    <col min="11523" max="11524" width="19.140625" customWidth="1"/>
    <col min="11527" max="11527" width="10.140625" bestFit="1" customWidth="1"/>
    <col min="11778" max="11778" width="27.28515625" customWidth="1"/>
    <col min="11779" max="11780" width="19.140625" customWidth="1"/>
    <col min="11783" max="11783" width="10.140625" bestFit="1" customWidth="1"/>
    <col min="12034" max="12034" width="27.28515625" customWidth="1"/>
    <col min="12035" max="12036" width="19.140625" customWidth="1"/>
    <col min="12039" max="12039" width="10.140625" bestFit="1" customWidth="1"/>
    <col min="12290" max="12290" width="27.28515625" customWidth="1"/>
    <col min="12291" max="12292" width="19.140625" customWidth="1"/>
    <col min="12295" max="12295" width="10.140625" bestFit="1" customWidth="1"/>
    <col min="12546" max="12546" width="27.28515625" customWidth="1"/>
    <col min="12547" max="12548" width="19.140625" customWidth="1"/>
    <col min="12551" max="12551" width="10.140625" bestFit="1" customWidth="1"/>
    <col min="12802" max="12802" width="27.28515625" customWidth="1"/>
    <col min="12803" max="12804" width="19.140625" customWidth="1"/>
    <col min="12807" max="12807" width="10.140625" bestFit="1" customWidth="1"/>
    <col min="13058" max="13058" width="27.28515625" customWidth="1"/>
    <col min="13059" max="13060" width="19.140625" customWidth="1"/>
    <col min="13063" max="13063" width="10.140625" bestFit="1" customWidth="1"/>
    <col min="13314" max="13314" width="27.28515625" customWidth="1"/>
    <col min="13315" max="13316" width="19.140625" customWidth="1"/>
    <col min="13319" max="13319" width="10.140625" bestFit="1" customWidth="1"/>
    <col min="13570" max="13570" width="27.28515625" customWidth="1"/>
    <col min="13571" max="13572" width="19.140625" customWidth="1"/>
    <col min="13575" max="13575" width="10.140625" bestFit="1" customWidth="1"/>
    <col min="13826" max="13826" width="27.28515625" customWidth="1"/>
    <col min="13827" max="13828" width="19.140625" customWidth="1"/>
    <col min="13831" max="13831" width="10.140625" bestFit="1" customWidth="1"/>
    <col min="14082" max="14082" width="27.28515625" customWidth="1"/>
    <col min="14083" max="14084" width="19.140625" customWidth="1"/>
    <col min="14087" max="14087" width="10.140625" bestFit="1" customWidth="1"/>
    <col min="14338" max="14338" width="27.28515625" customWidth="1"/>
    <col min="14339" max="14340" width="19.140625" customWidth="1"/>
    <col min="14343" max="14343" width="10.140625" bestFit="1" customWidth="1"/>
    <col min="14594" max="14594" width="27.28515625" customWidth="1"/>
    <col min="14595" max="14596" width="19.140625" customWidth="1"/>
    <col min="14599" max="14599" width="10.140625" bestFit="1" customWidth="1"/>
    <col min="14850" max="14850" width="27.28515625" customWidth="1"/>
    <col min="14851" max="14852" width="19.140625" customWidth="1"/>
    <col min="14855" max="14855" width="10.140625" bestFit="1" customWidth="1"/>
    <col min="15106" max="15106" width="27.28515625" customWidth="1"/>
    <col min="15107" max="15108" width="19.140625" customWidth="1"/>
    <col min="15111" max="15111" width="10.140625" bestFit="1" customWidth="1"/>
    <col min="15362" max="15362" width="27.28515625" customWidth="1"/>
    <col min="15363" max="15364" width="19.140625" customWidth="1"/>
    <col min="15367" max="15367" width="10.140625" bestFit="1" customWidth="1"/>
    <col min="15618" max="15618" width="27.28515625" customWidth="1"/>
    <col min="15619" max="15620" width="19.140625" customWidth="1"/>
    <col min="15623" max="15623" width="10.140625" bestFit="1" customWidth="1"/>
    <col min="15874" max="15874" width="27.28515625" customWidth="1"/>
    <col min="15875" max="15876" width="19.140625" customWidth="1"/>
    <col min="15879" max="15879" width="10.140625" bestFit="1" customWidth="1"/>
    <col min="16130" max="16130" width="27.28515625" customWidth="1"/>
    <col min="16131" max="16132" width="19.140625" customWidth="1"/>
    <col min="16135" max="16135" width="10.140625" bestFit="1" customWidth="1"/>
  </cols>
  <sheetData>
    <row r="1" spans="1:8" ht="15">
      <c r="D1" s="62" t="s">
        <v>246</v>
      </c>
    </row>
    <row r="2" spans="1:8" ht="15">
      <c r="D2" s="62"/>
    </row>
    <row r="3" spans="1:8" ht="15">
      <c r="A3" s="368" t="s">
        <v>247</v>
      </c>
      <c r="B3" s="368"/>
      <c r="C3" s="368"/>
      <c r="D3" s="368"/>
    </row>
    <row r="4" spans="1:8" ht="15">
      <c r="A4" s="107"/>
    </row>
    <row r="5" spans="1:8" s="153" customFormat="1" ht="69.75" customHeight="1">
      <c r="A5" s="94" t="s">
        <v>111</v>
      </c>
      <c r="B5" s="67" t="s">
        <v>147</v>
      </c>
      <c r="C5" s="94" t="s">
        <v>209</v>
      </c>
      <c r="D5" s="94" t="s">
        <v>210</v>
      </c>
    </row>
    <row r="6" spans="1:8" s="156" customFormat="1" ht="15" customHeight="1">
      <c r="A6" s="154">
        <v>1</v>
      </c>
      <c r="B6" s="155">
        <v>2</v>
      </c>
      <c r="C6" s="154">
        <v>3</v>
      </c>
      <c r="D6" s="154">
        <v>4</v>
      </c>
    </row>
    <row r="7" spans="1:8" ht="28.5" customHeight="1">
      <c r="A7" s="109">
        <v>1</v>
      </c>
      <c r="B7" s="209" t="s">
        <v>303</v>
      </c>
      <c r="C7" s="109">
        <v>1</v>
      </c>
      <c r="D7" s="157">
        <v>12780</v>
      </c>
      <c r="E7" s="158"/>
      <c r="F7" s="158"/>
      <c r="G7" s="158"/>
      <c r="H7" s="158"/>
    </row>
    <row r="8" spans="1:8" ht="28.5" customHeight="1">
      <c r="A8" s="109">
        <f>A7+1</f>
        <v>2</v>
      </c>
      <c r="B8" s="179" t="s">
        <v>249</v>
      </c>
      <c r="C8" s="109">
        <v>1</v>
      </c>
      <c r="D8" s="157">
        <v>50400</v>
      </c>
      <c r="E8" s="158"/>
      <c r="F8" s="158"/>
      <c r="G8" s="158"/>
      <c r="H8" s="158"/>
    </row>
    <row r="9" spans="1:8" ht="28.5" hidden="1" customHeight="1">
      <c r="A9" s="109">
        <f t="shared" ref="A9" si="0">A8+1</f>
        <v>3</v>
      </c>
      <c r="B9" s="209" t="s">
        <v>304</v>
      </c>
      <c r="C9" s="109">
        <v>1</v>
      </c>
      <c r="D9" s="157">
        <v>0</v>
      </c>
      <c r="E9" s="158"/>
      <c r="F9" s="158"/>
      <c r="G9" s="158"/>
      <c r="H9" s="158"/>
    </row>
    <row r="10" spans="1:8" ht="28.5" customHeight="1">
      <c r="A10" s="109">
        <v>3</v>
      </c>
      <c r="B10" s="209" t="s">
        <v>354</v>
      </c>
      <c r="C10" s="109">
        <v>1</v>
      </c>
      <c r="D10" s="157">
        <v>3030</v>
      </c>
      <c r="E10" s="158"/>
      <c r="F10" s="158"/>
      <c r="G10" s="158"/>
      <c r="H10" s="158"/>
    </row>
    <row r="11" spans="1:8" ht="28.5" customHeight="1">
      <c r="A11" s="109">
        <v>4</v>
      </c>
      <c r="B11" s="209" t="s">
        <v>294</v>
      </c>
      <c r="C11" s="109">
        <v>1</v>
      </c>
      <c r="D11" s="157">
        <v>46590</v>
      </c>
      <c r="E11" s="158"/>
      <c r="F11" s="158"/>
      <c r="G11" s="158"/>
      <c r="H11" s="158"/>
    </row>
    <row r="12" spans="1:8" ht="28.5" customHeight="1">
      <c r="A12" s="109">
        <v>5</v>
      </c>
      <c r="B12" s="209" t="s">
        <v>355</v>
      </c>
      <c r="C12" s="109">
        <v>1</v>
      </c>
      <c r="D12" s="157">
        <v>15000</v>
      </c>
      <c r="E12" s="158"/>
      <c r="F12" s="158"/>
      <c r="G12" s="158"/>
      <c r="H12" s="158"/>
    </row>
    <row r="13" spans="1:8" ht="28.5" customHeight="1">
      <c r="A13" s="109">
        <v>6</v>
      </c>
      <c r="B13" s="179" t="s">
        <v>250</v>
      </c>
      <c r="C13" s="109">
        <v>1</v>
      </c>
      <c r="D13" s="157">
        <v>25460</v>
      </c>
      <c r="E13" s="158"/>
      <c r="F13" s="158"/>
      <c r="G13" s="158"/>
      <c r="H13" s="158"/>
    </row>
    <row r="14" spans="1:8" s="223" customFormat="1" ht="14.25">
      <c r="A14" s="219"/>
      <c r="B14" s="220" t="s">
        <v>117</v>
      </c>
      <c r="C14" s="219" t="s">
        <v>118</v>
      </c>
      <c r="D14" s="221">
        <f>SUM(D7:D13)</f>
        <v>153260</v>
      </c>
      <c r="E14" s="222"/>
      <c r="F14" s="222"/>
      <c r="G14" s="222"/>
      <c r="H14" s="222"/>
    </row>
    <row r="15" spans="1:8" ht="15">
      <c r="A15" s="180"/>
      <c r="B15" s="181"/>
      <c r="C15" s="180"/>
      <c r="D15" s="182"/>
      <c r="E15" s="158"/>
      <c r="F15" s="158"/>
      <c r="G15" s="158"/>
      <c r="H15" s="158"/>
    </row>
    <row r="16" spans="1:8" ht="15">
      <c r="A16" s="180"/>
      <c r="B16" s="181"/>
      <c r="C16" s="180"/>
      <c r="D16" s="182"/>
      <c r="E16" s="158"/>
      <c r="F16" s="158"/>
      <c r="G16" s="158"/>
      <c r="H16" s="158"/>
    </row>
    <row r="17" spans="1:8" ht="15">
      <c r="A17" s="180"/>
      <c r="B17" s="181"/>
      <c r="C17" s="180"/>
      <c r="D17" s="182"/>
      <c r="E17" s="158"/>
      <c r="F17" s="158"/>
      <c r="G17" s="158"/>
      <c r="H17" s="158"/>
    </row>
    <row r="18" spans="1:8" ht="15">
      <c r="A18" s="180"/>
      <c r="B18" s="181"/>
      <c r="C18" s="180"/>
      <c r="D18" s="182"/>
      <c r="E18" s="158"/>
      <c r="F18" s="158"/>
      <c r="G18" s="158"/>
      <c r="H18" s="158"/>
    </row>
    <row r="19" spans="1:8" ht="15">
      <c r="A19" s="180"/>
      <c r="B19" s="181"/>
      <c r="C19" s="180"/>
      <c r="D19" s="182"/>
      <c r="E19" s="158"/>
      <c r="F19" s="158"/>
      <c r="G19" s="158"/>
      <c r="H19" s="158"/>
    </row>
    <row r="20" spans="1:8" ht="15">
      <c r="A20" s="180"/>
      <c r="B20" s="181"/>
      <c r="C20" s="180"/>
      <c r="D20" s="182"/>
      <c r="E20" s="158"/>
      <c r="F20" s="158"/>
      <c r="G20" s="158"/>
      <c r="H20" s="158"/>
    </row>
    <row r="21" spans="1:8" ht="15">
      <c r="A21" s="180"/>
      <c r="B21" s="181"/>
      <c r="C21" s="180"/>
      <c r="D21" s="182"/>
      <c r="E21" s="158"/>
      <c r="F21" s="158"/>
      <c r="G21" s="158"/>
      <c r="H21" s="158"/>
    </row>
    <row r="22" spans="1:8" ht="15">
      <c r="A22" s="180"/>
      <c r="B22" s="181"/>
      <c r="C22" s="180"/>
      <c r="D22" s="182"/>
      <c r="E22" s="158"/>
      <c r="F22" s="158"/>
      <c r="G22" s="158"/>
      <c r="H22" s="158"/>
    </row>
    <row r="23" spans="1:8" ht="15">
      <c r="A23" s="180"/>
      <c r="B23" s="181"/>
      <c r="C23" s="180"/>
      <c r="D23" s="182"/>
      <c r="E23" s="158"/>
      <c r="F23" s="158"/>
      <c r="G23" s="158"/>
      <c r="H23" s="158"/>
    </row>
    <row r="24" spans="1:8" ht="15">
      <c r="A24" s="180"/>
      <c r="B24" s="181"/>
      <c r="C24" s="180"/>
      <c r="D24" s="182"/>
      <c r="E24" s="158"/>
      <c r="F24" s="158"/>
      <c r="G24" s="158"/>
      <c r="H24" s="158"/>
    </row>
    <row r="25" spans="1:8" ht="15">
      <c r="A25" s="180"/>
      <c r="B25" s="181"/>
      <c r="C25" s="180"/>
      <c r="D25" s="182"/>
      <c r="E25" s="158"/>
      <c r="F25" s="158"/>
      <c r="G25" s="158"/>
      <c r="H25" s="158"/>
    </row>
    <row r="26" spans="1:8" ht="15">
      <c r="A26" s="180"/>
      <c r="B26" s="181"/>
      <c r="C26" s="180"/>
      <c r="D26" s="182"/>
      <c r="E26" s="158"/>
      <c r="F26" s="158"/>
      <c r="G26" s="158"/>
      <c r="H26" s="158"/>
    </row>
    <row r="27" spans="1:8" ht="15">
      <c r="A27" s="180"/>
      <c r="B27" s="181"/>
      <c r="C27" s="180"/>
      <c r="D27" s="182"/>
      <c r="E27" s="158"/>
      <c r="F27" s="158"/>
      <c r="G27" s="158"/>
      <c r="H27" s="158"/>
    </row>
    <row r="28" spans="1:8" ht="15">
      <c r="A28" s="180"/>
      <c r="B28" s="181"/>
      <c r="C28" s="180"/>
      <c r="D28" s="182"/>
      <c r="E28" s="158"/>
      <c r="F28" s="158"/>
      <c r="G28" s="158"/>
      <c r="H28" s="158"/>
    </row>
    <row r="29" spans="1:8" ht="15">
      <c r="A29" s="180"/>
      <c r="B29" s="181"/>
      <c r="C29" s="180"/>
      <c r="D29" s="182"/>
      <c r="E29" s="158"/>
      <c r="F29" s="158"/>
      <c r="G29" s="158"/>
      <c r="H29" s="158"/>
    </row>
    <row r="30" spans="1:8" ht="15">
      <c r="A30" s="180"/>
      <c r="B30" s="181"/>
      <c r="C30" s="180"/>
      <c r="D30" s="182"/>
      <c r="E30" s="158"/>
      <c r="F30" s="158"/>
      <c r="G30" s="158"/>
      <c r="H30" s="158"/>
    </row>
    <row r="31" spans="1:8" ht="15">
      <c r="A31" s="180"/>
      <c r="B31" s="181"/>
      <c r="C31" s="180"/>
      <c r="D31" s="182"/>
      <c r="E31" s="158"/>
      <c r="F31" s="158"/>
      <c r="G31" s="158"/>
      <c r="H31" s="158"/>
    </row>
    <row r="32" spans="1:8" ht="15">
      <c r="A32" s="180"/>
      <c r="B32" s="181"/>
      <c r="C32" s="180"/>
      <c r="D32" s="182"/>
      <c r="E32" s="158"/>
      <c r="F32" s="158"/>
      <c r="G32" s="158"/>
      <c r="H32" s="158"/>
    </row>
    <row r="33" spans="1:8" ht="15">
      <c r="A33" s="180"/>
      <c r="B33" s="181"/>
      <c r="C33" s="180"/>
      <c r="D33" s="182"/>
      <c r="E33" s="158"/>
      <c r="F33" s="158"/>
      <c r="G33" s="158"/>
      <c r="H33" s="158"/>
    </row>
    <row r="34" spans="1:8" ht="15">
      <c r="A34" s="180"/>
      <c r="B34" s="181"/>
      <c r="C34" s="180"/>
      <c r="D34" s="182"/>
      <c r="E34" s="158"/>
      <c r="F34" s="158"/>
      <c r="G34" s="158"/>
      <c r="H34" s="158"/>
    </row>
    <row r="35" spans="1:8" ht="15">
      <c r="A35" s="180"/>
      <c r="B35" s="181"/>
      <c r="C35" s="180"/>
      <c r="D35" s="182"/>
      <c r="E35" s="158"/>
      <c r="F35" s="158"/>
      <c r="G35" s="158"/>
      <c r="H35" s="158"/>
    </row>
    <row r="36" spans="1:8" ht="15">
      <c r="A36" s="180"/>
      <c r="B36" s="181"/>
      <c r="C36" s="180"/>
      <c r="D36" s="182"/>
      <c r="E36" s="158"/>
      <c r="F36" s="158"/>
      <c r="G36" s="158"/>
      <c r="H36" s="158"/>
    </row>
    <row r="37" spans="1:8" ht="15">
      <c r="A37" s="180"/>
      <c r="B37" s="181"/>
      <c r="C37" s="180"/>
      <c r="D37" s="182"/>
      <c r="E37" s="158"/>
      <c r="F37" s="158"/>
      <c r="G37" s="158"/>
      <c r="H37" s="158"/>
    </row>
    <row r="38" spans="1:8" ht="72" customHeight="1">
      <c r="D38" s="158"/>
      <c r="E38" s="158"/>
      <c r="F38" s="158"/>
      <c r="G38" s="158"/>
      <c r="H38" s="158"/>
    </row>
    <row r="39" spans="1:8" s="178" customFormat="1" ht="14.25">
      <c r="A39" s="131" t="s">
        <v>191</v>
      </c>
      <c r="B39" s="183"/>
      <c r="D39" s="184"/>
      <c r="E39" s="184"/>
      <c r="F39" s="184"/>
      <c r="G39" s="184"/>
      <c r="H39" s="184"/>
    </row>
    <row r="40" spans="1:8" s="178" customFormat="1">
      <c r="B40" s="183"/>
      <c r="D40" s="184"/>
      <c r="E40" s="184"/>
      <c r="F40" s="184"/>
      <c r="G40" s="184"/>
      <c r="H40" s="184"/>
    </row>
    <row r="41" spans="1:8" s="178" customFormat="1">
      <c r="B41" s="183"/>
      <c r="D41" s="184"/>
      <c r="E41" s="184"/>
      <c r="F41" s="184"/>
      <c r="G41" s="184"/>
      <c r="H41" s="184"/>
    </row>
    <row r="42" spans="1:8" s="178" customFormat="1">
      <c r="B42" s="183"/>
      <c r="C42" s="172" t="s">
        <v>211</v>
      </c>
      <c r="D42" s="173">
        <f>'[1]2.'!I42</f>
        <v>360000</v>
      </c>
      <c r="E42" s="173" t="s">
        <v>212</v>
      </c>
      <c r="F42" s="173"/>
      <c r="G42" s="184">
        <f>SUM(D7:D12)</f>
        <v>127800</v>
      </c>
      <c r="H42" s="184"/>
    </row>
    <row r="43" spans="1:8">
      <c r="C43" s="172"/>
      <c r="D43" s="173">
        <f>'[1]2.'!P42</f>
        <v>25000</v>
      </c>
      <c r="E43" s="173" t="s">
        <v>194</v>
      </c>
      <c r="F43" s="173"/>
      <c r="G43" s="184" t="e">
        <f>SUM(#REF!)</f>
        <v>#REF!</v>
      </c>
      <c r="H43" s="158"/>
    </row>
    <row r="44" spans="1:8">
      <c r="C44" s="170"/>
      <c r="D44" s="171">
        <v>840000</v>
      </c>
      <c r="E44" s="171" t="s">
        <v>213</v>
      </c>
      <c r="F44" s="171"/>
      <c r="G44" s="184">
        <f>D13</f>
        <v>25460</v>
      </c>
      <c r="H44" s="158"/>
    </row>
    <row r="45" spans="1:8" ht="14.25">
      <c r="C45" s="177"/>
      <c r="D45" s="158"/>
      <c r="E45" s="158"/>
      <c r="F45" s="158"/>
      <c r="G45" s="158"/>
      <c r="H45" s="158"/>
    </row>
    <row r="46" spans="1:8">
      <c r="C46" s="178" t="s">
        <v>39</v>
      </c>
      <c r="D46" s="184">
        <f>SUM(D42:D45)</f>
        <v>1225000</v>
      </c>
      <c r="E46" s="158"/>
      <c r="F46" s="158"/>
      <c r="G46" s="158"/>
      <c r="H46" s="158"/>
    </row>
    <row r="47" spans="1:8">
      <c r="C47" s="178"/>
      <c r="D47" s="184"/>
      <c r="E47" s="158"/>
      <c r="F47" s="158"/>
      <c r="G47" s="158"/>
      <c r="H47" s="158"/>
    </row>
    <row r="48" spans="1:8">
      <c r="D48" s="158"/>
      <c r="E48" s="158"/>
      <c r="F48" s="158"/>
      <c r="G48" s="158"/>
      <c r="H48" s="158"/>
    </row>
    <row r="49" spans="4:8">
      <c r="D49" s="158"/>
      <c r="E49" s="158"/>
      <c r="F49" s="158"/>
      <c r="G49" s="158"/>
      <c r="H49" s="158"/>
    </row>
    <row r="50" spans="4:8">
      <c r="D50" s="158"/>
      <c r="E50" s="158"/>
      <c r="F50" s="158"/>
      <c r="G50" s="158"/>
      <c r="H50" s="158"/>
    </row>
    <row r="51" spans="4:8">
      <c r="D51" s="158"/>
      <c r="E51" s="158"/>
      <c r="F51" s="158"/>
      <c r="G51" s="158"/>
      <c r="H51" s="158"/>
    </row>
  </sheetData>
  <mergeCells count="1">
    <mergeCell ref="A3:D3"/>
  </mergeCells>
  <pageMargins left="0.7" right="0.1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0"/>
  <sheetViews>
    <sheetView workbookViewId="0">
      <selection activeCell="A17" sqref="A17:XFD24"/>
    </sheetView>
  </sheetViews>
  <sheetFormatPr defaultRowHeight="12.75"/>
  <cols>
    <col min="1" max="1" width="7" customWidth="1"/>
    <col min="2" max="2" width="31.7109375" customWidth="1"/>
    <col min="3" max="5" width="17" customWidth="1"/>
    <col min="6" max="6" width="13.42578125" bestFit="1" customWidth="1"/>
    <col min="8" max="8" width="18" customWidth="1"/>
    <col min="10" max="10" width="19.42578125" customWidth="1"/>
    <col min="257" max="257" width="7" customWidth="1"/>
    <col min="258" max="258" width="31.7109375" customWidth="1"/>
    <col min="259" max="261" width="17" customWidth="1"/>
    <col min="262" max="262" width="13.42578125" bestFit="1" customWidth="1"/>
    <col min="264" max="264" width="18" customWidth="1"/>
    <col min="513" max="513" width="7" customWidth="1"/>
    <col min="514" max="514" width="31.7109375" customWidth="1"/>
    <col min="515" max="517" width="17" customWidth="1"/>
    <col min="518" max="518" width="13.42578125" bestFit="1" customWidth="1"/>
    <col min="520" max="520" width="18" customWidth="1"/>
    <col min="769" max="769" width="7" customWidth="1"/>
    <col min="770" max="770" width="31.7109375" customWidth="1"/>
    <col min="771" max="773" width="17" customWidth="1"/>
    <col min="774" max="774" width="13.42578125" bestFit="1" customWidth="1"/>
    <col min="776" max="776" width="18" customWidth="1"/>
    <col min="1025" max="1025" width="7" customWidth="1"/>
    <col min="1026" max="1026" width="31.7109375" customWidth="1"/>
    <col min="1027" max="1029" width="17" customWidth="1"/>
    <col min="1030" max="1030" width="13.42578125" bestFit="1" customWidth="1"/>
    <col min="1032" max="1032" width="18" customWidth="1"/>
    <col min="1281" max="1281" width="7" customWidth="1"/>
    <col min="1282" max="1282" width="31.7109375" customWidth="1"/>
    <col min="1283" max="1285" width="17" customWidth="1"/>
    <col min="1286" max="1286" width="13.42578125" bestFit="1" customWidth="1"/>
    <col min="1288" max="1288" width="18" customWidth="1"/>
    <col min="1537" max="1537" width="7" customWidth="1"/>
    <col min="1538" max="1538" width="31.7109375" customWidth="1"/>
    <col min="1539" max="1541" width="17" customWidth="1"/>
    <col min="1542" max="1542" width="13.42578125" bestFit="1" customWidth="1"/>
    <col min="1544" max="1544" width="18" customWidth="1"/>
    <col min="1793" max="1793" width="7" customWidth="1"/>
    <col min="1794" max="1794" width="31.7109375" customWidth="1"/>
    <col min="1795" max="1797" width="17" customWidth="1"/>
    <col min="1798" max="1798" width="13.42578125" bestFit="1" customWidth="1"/>
    <col min="1800" max="1800" width="18" customWidth="1"/>
    <col min="2049" max="2049" width="7" customWidth="1"/>
    <col min="2050" max="2050" width="31.7109375" customWidth="1"/>
    <col min="2051" max="2053" width="17" customWidth="1"/>
    <col min="2054" max="2054" width="13.42578125" bestFit="1" customWidth="1"/>
    <col min="2056" max="2056" width="18" customWidth="1"/>
    <col min="2305" max="2305" width="7" customWidth="1"/>
    <col min="2306" max="2306" width="31.7109375" customWidth="1"/>
    <col min="2307" max="2309" width="17" customWidth="1"/>
    <col min="2310" max="2310" width="13.42578125" bestFit="1" customWidth="1"/>
    <col min="2312" max="2312" width="18" customWidth="1"/>
    <col min="2561" max="2561" width="7" customWidth="1"/>
    <col min="2562" max="2562" width="31.7109375" customWidth="1"/>
    <col min="2563" max="2565" width="17" customWidth="1"/>
    <col min="2566" max="2566" width="13.42578125" bestFit="1" customWidth="1"/>
    <col min="2568" max="2568" width="18" customWidth="1"/>
    <col min="2817" max="2817" width="7" customWidth="1"/>
    <col min="2818" max="2818" width="31.7109375" customWidth="1"/>
    <col min="2819" max="2821" width="17" customWidth="1"/>
    <col min="2822" max="2822" width="13.42578125" bestFit="1" customWidth="1"/>
    <col min="2824" max="2824" width="18" customWidth="1"/>
    <col min="3073" max="3073" width="7" customWidth="1"/>
    <col min="3074" max="3074" width="31.7109375" customWidth="1"/>
    <col min="3075" max="3077" width="17" customWidth="1"/>
    <col min="3078" max="3078" width="13.42578125" bestFit="1" customWidth="1"/>
    <col min="3080" max="3080" width="18" customWidth="1"/>
    <col min="3329" max="3329" width="7" customWidth="1"/>
    <col min="3330" max="3330" width="31.7109375" customWidth="1"/>
    <col min="3331" max="3333" width="17" customWidth="1"/>
    <col min="3334" max="3334" width="13.42578125" bestFit="1" customWidth="1"/>
    <col min="3336" max="3336" width="18" customWidth="1"/>
    <col min="3585" max="3585" width="7" customWidth="1"/>
    <col min="3586" max="3586" width="31.7109375" customWidth="1"/>
    <col min="3587" max="3589" width="17" customWidth="1"/>
    <col min="3590" max="3590" width="13.42578125" bestFit="1" customWidth="1"/>
    <col min="3592" max="3592" width="18" customWidth="1"/>
    <col min="3841" max="3841" width="7" customWidth="1"/>
    <col min="3842" max="3842" width="31.7109375" customWidth="1"/>
    <col min="3843" max="3845" width="17" customWidth="1"/>
    <col min="3846" max="3846" width="13.42578125" bestFit="1" customWidth="1"/>
    <col min="3848" max="3848" width="18" customWidth="1"/>
    <col min="4097" max="4097" width="7" customWidth="1"/>
    <col min="4098" max="4098" width="31.7109375" customWidth="1"/>
    <col min="4099" max="4101" width="17" customWidth="1"/>
    <col min="4102" max="4102" width="13.42578125" bestFit="1" customWidth="1"/>
    <col min="4104" max="4104" width="18" customWidth="1"/>
    <col min="4353" max="4353" width="7" customWidth="1"/>
    <col min="4354" max="4354" width="31.7109375" customWidth="1"/>
    <col min="4355" max="4357" width="17" customWidth="1"/>
    <col min="4358" max="4358" width="13.42578125" bestFit="1" customWidth="1"/>
    <col min="4360" max="4360" width="18" customWidth="1"/>
    <col min="4609" max="4609" width="7" customWidth="1"/>
    <col min="4610" max="4610" width="31.7109375" customWidth="1"/>
    <col min="4611" max="4613" width="17" customWidth="1"/>
    <col min="4614" max="4614" width="13.42578125" bestFit="1" customWidth="1"/>
    <col min="4616" max="4616" width="18" customWidth="1"/>
    <col min="4865" max="4865" width="7" customWidth="1"/>
    <col min="4866" max="4866" width="31.7109375" customWidth="1"/>
    <col min="4867" max="4869" width="17" customWidth="1"/>
    <col min="4870" max="4870" width="13.42578125" bestFit="1" customWidth="1"/>
    <col min="4872" max="4872" width="18" customWidth="1"/>
    <col min="5121" max="5121" width="7" customWidth="1"/>
    <col min="5122" max="5122" width="31.7109375" customWidth="1"/>
    <col min="5123" max="5125" width="17" customWidth="1"/>
    <col min="5126" max="5126" width="13.42578125" bestFit="1" customWidth="1"/>
    <col min="5128" max="5128" width="18" customWidth="1"/>
    <col min="5377" max="5377" width="7" customWidth="1"/>
    <col min="5378" max="5378" width="31.7109375" customWidth="1"/>
    <col min="5379" max="5381" width="17" customWidth="1"/>
    <col min="5382" max="5382" width="13.42578125" bestFit="1" customWidth="1"/>
    <col min="5384" max="5384" width="18" customWidth="1"/>
    <col min="5633" max="5633" width="7" customWidth="1"/>
    <col min="5634" max="5634" width="31.7109375" customWidth="1"/>
    <col min="5635" max="5637" width="17" customWidth="1"/>
    <col min="5638" max="5638" width="13.42578125" bestFit="1" customWidth="1"/>
    <col min="5640" max="5640" width="18" customWidth="1"/>
    <col min="5889" max="5889" width="7" customWidth="1"/>
    <col min="5890" max="5890" width="31.7109375" customWidth="1"/>
    <col min="5891" max="5893" width="17" customWidth="1"/>
    <col min="5894" max="5894" width="13.42578125" bestFit="1" customWidth="1"/>
    <col min="5896" max="5896" width="18" customWidth="1"/>
    <col min="6145" max="6145" width="7" customWidth="1"/>
    <col min="6146" max="6146" width="31.7109375" customWidth="1"/>
    <col min="6147" max="6149" width="17" customWidth="1"/>
    <col min="6150" max="6150" width="13.42578125" bestFit="1" customWidth="1"/>
    <col min="6152" max="6152" width="18" customWidth="1"/>
    <col min="6401" max="6401" width="7" customWidth="1"/>
    <col min="6402" max="6402" width="31.7109375" customWidth="1"/>
    <col min="6403" max="6405" width="17" customWidth="1"/>
    <col min="6406" max="6406" width="13.42578125" bestFit="1" customWidth="1"/>
    <col min="6408" max="6408" width="18" customWidth="1"/>
    <col min="6657" max="6657" width="7" customWidth="1"/>
    <col min="6658" max="6658" width="31.7109375" customWidth="1"/>
    <col min="6659" max="6661" width="17" customWidth="1"/>
    <col min="6662" max="6662" width="13.42578125" bestFit="1" customWidth="1"/>
    <col min="6664" max="6664" width="18" customWidth="1"/>
    <col min="6913" max="6913" width="7" customWidth="1"/>
    <col min="6914" max="6914" width="31.7109375" customWidth="1"/>
    <col min="6915" max="6917" width="17" customWidth="1"/>
    <col min="6918" max="6918" width="13.42578125" bestFit="1" customWidth="1"/>
    <col min="6920" max="6920" width="18" customWidth="1"/>
    <col min="7169" max="7169" width="7" customWidth="1"/>
    <col min="7170" max="7170" width="31.7109375" customWidth="1"/>
    <col min="7171" max="7173" width="17" customWidth="1"/>
    <col min="7174" max="7174" width="13.42578125" bestFit="1" customWidth="1"/>
    <col min="7176" max="7176" width="18" customWidth="1"/>
    <col min="7425" max="7425" width="7" customWidth="1"/>
    <col min="7426" max="7426" width="31.7109375" customWidth="1"/>
    <col min="7427" max="7429" width="17" customWidth="1"/>
    <col min="7430" max="7430" width="13.42578125" bestFit="1" customWidth="1"/>
    <col min="7432" max="7432" width="18" customWidth="1"/>
    <col min="7681" max="7681" width="7" customWidth="1"/>
    <col min="7682" max="7682" width="31.7109375" customWidth="1"/>
    <col min="7683" max="7685" width="17" customWidth="1"/>
    <col min="7686" max="7686" width="13.42578125" bestFit="1" customWidth="1"/>
    <col min="7688" max="7688" width="18" customWidth="1"/>
    <col min="7937" max="7937" width="7" customWidth="1"/>
    <col min="7938" max="7938" width="31.7109375" customWidth="1"/>
    <col min="7939" max="7941" width="17" customWidth="1"/>
    <col min="7942" max="7942" width="13.42578125" bestFit="1" customWidth="1"/>
    <col min="7944" max="7944" width="18" customWidth="1"/>
    <col min="8193" max="8193" width="7" customWidth="1"/>
    <col min="8194" max="8194" width="31.7109375" customWidth="1"/>
    <col min="8195" max="8197" width="17" customWidth="1"/>
    <col min="8198" max="8198" width="13.42578125" bestFit="1" customWidth="1"/>
    <col min="8200" max="8200" width="18" customWidth="1"/>
    <col min="8449" max="8449" width="7" customWidth="1"/>
    <col min="8450" max="8450" width="31.7109375" customWidth="1"/>
    <col min="8451" max="8453" width="17" customWidth="1"/>
    <col min="8454" max="8454" width="13.42578125" bestFit="1" customWidth="1"/>
    <col min="8456" max="8456" width="18" customWidth="1"/>
    <col min="8705" max="8705" width="7" customWidth="1"/>
    <col min="8706" max="8706" width="31.7109375" customWidth="1"/>
    <col min="8707" max="8709" width="17" customWidth="1"/>
    <col min="8710" max="8710" width="13.42578125" bestFit="1" customWidth="1"/>
    <col min="8712" max="8712" width="18" customWidth="1"/>
    <col min="8961" max="8961" width="7" customWidth="1"/>
    <col min="8962" max="8962" width="31.7109375" customWidth="1"/>
    <col min="8963" max="8965" width="17" customWidth="1"/>
    <col min="8966" max="8966" width="13.42578125" bestFit="1" customWidth="1"/>
    <col min="8968" max="8968" width="18" customWidth="1"/>
    <col min="9217" max="9217" width="7" customWidth="1"/>
    <col min="9218" max="9218" width="31.7109375" customWidth="1"/>
    <col min="9219" max="9221" width="17" customWidth="1"/>
    <col min="9222" max="9222" width="13.42578125" bestFit="1" customWidth="1"/>
    <col min="9224" max="9224" width="18" customWidth="1"/>
    <col min="9473" max="9473" width="7" customWidth="1"/>
    <col min="9474" max="9474" width="31.7109375" customWidth="1"/>
    <col min="9475" max="9477" width="17" customWidth="1"/>
    <col min="9478" max="9478" width="13.42578125" bestFit="1" customWidth="1"/>
    <col min="9480" max="9480" width="18" customWidth="1"/>
    <col min="9729" max="9729" width="7" customWidth="1"/>
    <col min="9730" max="9730" width="31.7109375" customWidth="1"/>
    <col min="9731" max="9733" width="17" customWidth="1"/>
    <col min="9734" max="9734" width="13.42578125" bestFit="1" customWidth="1"/>
    <col min="9736" max="9736" width="18" customWidth="1"/>
    <col min="9985" max="9985" width="7" customWidth="1"/>
    <col min="9986" max="9986" width="31.7109375" customWidth="1"/>
    <col min="9987" max="9989" width="17" customWidth="1"/>
    <col min="9990" max="9990" width="13.42578125" bestFit="1" customWidth="1"/>
    <col min="9992" max="9992" width="18" customWidth="1"/>
    <col min="10241" max="10241" width="7" customWidth="1"/>
    <col min="10242" max="10242" width="31.7109375" customWidth="1"/>
    <col min="10243" max="10245" width="17" customWidth="1"/>
    <col min="10246" max="10246" width="13.42578125" bestFit="1" customWidth="1"/>
    <col min="10248" max="10248" width="18" customWidth="1"/>
    <col min="10497" max="10497" width="7" customWidth="1"/>
    <col min="10498" max="10498" width="31.7109375" customWidth="1"/>
    <col min="10499" max="10501" width="17" customWidth="1"/>
    <col min="10502" max="10502" width="13.42578125" bestFit="1" customWidth="1"/>
    <col min="10504" max="10504" width="18" customWidth="1"/>
    <col min="10753" max="10753" width="7" customWidth="1"/>
    <col min="10754" max="10754" width="31.7109375" customWidth="1"/>
    <col min="10755" max="10757" width="17" customWidth="1"/>
    <col min="10758" max="10758" width="13.42578125" bestFit="1" customWidth="1"/>
    <col min="10760" max="10760" width="18" customWidth="1"/>
    <col min="11009" max="11009" width="7" customWidth="1"/>
    <col min="11010" max="11010" width="31.7109375" customWidth="1"/>
    <col min="11011" max="11013" width="17" customWidth="1"/>
    <col min="11014" max="11014" width="13.42578125" bestFit="1" customWidth="1"/>
    <col min="11016" max="11016" width="18" customWidth="1"/>
    <col min="11265" max="11265" width="7" customWidth="1"/>
    <col min="11266" max="11266" width="31.7109375" customWidth="1"/>
    <col min="11267" max="11269" width="17" customWidth="1"/>
    <col min="11270" max="11270" width="13.42578125" bestFit="1" customWidth="1"/>
    <col min="11272" max="11272" width="18" customWidth="1"/>
    <col min="11521" max="11521" width="7" customWidth="1"/>
    <col min="11522" max="11522" width="31.7109375" customWidth="1"/>
    <col min="11523" max="11525" width="17" customWidth="1"/>
    <col min="11526" max="11526" width="13.42578125" bestFit="1" customWidth="1"/>
    <col min="11528" max="11528" width="18" customWidth="1"/>
    <col min="11777" max="11777" width="7" customWidth="1"/>
    <col min="11778" max="11778" width="31.7109375" customWidth="1"/>
    <col min="11779" max="11781" width="17" customWidth="1"/>
    <col min="11782" max="11782" width="13.42578125" bestFit="1" customWidth="1"/>
    <col min="11784" max="11784" width="18" customWidth="1"/>
    <col min="12033" max="12033" width="7" customWidth="1"/>
    <col min="12034" max="12034" width="31.7109375" customWidth="1"/>
    <col min="12035" max="12037" width="17" customWidth="1"/>
    <col min="12038" max="12038" width="13.42578125" bestFit="1" customWidth="1"/>
    <col min="12040" max="12040" width="18" customWidth="1"/>
    <col min="12289" max="12289" width="7" customWidth="1"/>
    <col min="12290" max="12290" width="31.7109375" customWidth="1"/>
    <col min="12291" max="12293" width="17" customWidth="1"/>
    <col min="12294" max="12294" width="13.42578125" bestFit="1" customWidth="1"/>
    <col min="12296" max="12296" width="18" customWidth="1"/>
    <col min="12545" max="12545" width="7" customWidth="1"/>
    <col min="12546" max="12546" width="31.7109375" customWidth="1"/>
    <col min="12547" max="12549" width="17" customWidth="1"/>
    <col min="12550" max="12550" width="13.42578125" bestFit="1" customWidth="1"/>
    <col min="12552" max="12552" width="18" customWidth="1"/>
    <col min="12801" max="12801" width="7" customWidth="1"/>
    <col min="12802" max="12802" width="31.7109375" customWidth="1"/>
    <col min="12803" max="12805" width="17" customWidth="1"/>
    <col min="12806" max="12806" width="13.42578125" bestFit="1" customWidth="1"/>
    <col min="12808" max="12808" width="18" customWidth="1"/>
    <col min="13057" max="13057" width="7" customWidth="1"/>
    <col min="13058" max="13058" width="31.7109375" customWidth="1"/>
    <col min="13059" max="13061" width="17" customWidth="1"/>
    <col min="13062" max="13062" width="13.42578125" bestFit="1" customWidth="1"/>
    <col min="13064" max="13064" width="18" customWidth="1"/>
    <col min="13313" max="13313" width="7" customWidth="1"/>
    <col min="13314" max="13314" width="31.7109375" customWidth="1"/>
    <col min="13315" max="13317" width="17" customWidth="1"/>
    <col min="13318" max="13318" width="13.42578125" bestFit="1" customWidth="1"/>
    <col min="13320" max="13320" width="18" customWidth="1"/>
    <col min="13569" max="13569" width="7" customWidth="1"/>
    <col min="13570" max="13570" width="31.7109375" customWidth="1"/>
    <col min="13571" max="13573" width="17" customWidth="1"/>
    <col min="13574" max="13574" width="13.42578125" bestFit="1" customWidth="1"/>
    <col min="13576" max="13576" width="18" customWidth="1"/>
    <col min="13825" max="13825" width="7" customWidth="1"/>
    <col min="13826" max="13826" width="31.7109375" customWidth="1"/>
    <col min="13827" max="13829" width="17" customWidth="1"/>
    <col min="13830" max="13830" width="13.42578125" bestFit="1" customWidth="1"/>
    <col min="13832" max="13832" width="18" customWidth="1"/>
    <col min="14081" max="14081" width="7" customWidth="1"/>
    <col min="14082" max="14082" width="31.7109375" customWidth="1"/>
    <col min="14083" max="14085" width="17" customWidth="1"/>
    <col min="14086" max="14086" width="13.42578125" bestFit="1" customWidth="1"/>
    <col min="14088" max="14088" width="18" customWidth="1"/>
    <col min="14337" max="14337" width="7" customWidth="1"/>
    <col min="14338" max="14338" width="31.7109375" customWidth="1"/>
    <col min="14339" max="14341" width="17" customWidth="1"/>
    <col min="14342" max="14342" width="13.42578125" bestFit="1" customWidth="1"/>
    <col min="14344" max="14344" width="18" customWidth="1"/>
    <col min="14593" max="14593" width="7" customWidth="1"/>
    <col min="14594" max="14594" width="31.7109375" customWidth="1"/>
    <col min="14595" max="14597" width="17" customWidth="1"/>
    <col min="14598" max="14598" width="13.42578125" bestFit="1" customWidth="1"/>
    <col min="14600" max="14600" width="18" customWidth="1"/>
    <col min="14849" max="14849" width="7" customWidth="1"/>
    <col min="14850" max="14850" width="31.7109375" customWidth="1"/>
    <col min="14851" max="14853" width="17" customWidth="1"/>
    <col min="14854" max="14854" width="13.42578125" bestFit="1" customWidth="1"/>
    <col min="14856" max="14856" width="18" customWidth="1"/>
    <col min="15105" max="15105" width="7" customWidth="1"/>
    <col min="15106" max="15106" width="31.7109375" customWidth="1"/>
    <col min="15107" max="15109" width="17" customWidth="1"/>
    <col min="15110" max="15110" width="13.42578125" bestFit="1" customWidth="1"/>
    <col min="15112" max="15112" width="18" customWidth="1"/>
    <col min="15361" max="15361" width="7" customWidth="1"/>
    <col min="15362" max="15362" width="31.7109375" customWidth="1"/>
    <col min="15363" max="15365" width="17" customWidth="1"/>
    <col min="15366" max="15366" width="13.42578125" bestFit="1" customWidth="1"/>
    <col min="15368" max="15368" width="18" customWidth="1"/>
    <col min="15617" max="15617" width="7" customWidth="1"/>
    <col min="15618" max="15618" width="31.7109375" customWidth="1"/>
    <col min="15619" max="15621" width="17" customWidth="1"/>
    <col min="15622" max="15622" width="13.42578125" bestFit="1" customWidth="1"/>
    <col min="15624" max="15624" width="18" customWidth="1"/>
    <col min="15873" max="15873" width="7" customWidth="1"/>
    <col min="15874" max="15874" width="31.7109375" customWidth="1"/>
    <col min="15875" max="15877" width="17" customWidth="1"/>
    <col min="15878" max="15878" width="13.42578125" bestFit="1" customWidth="1"/>
    <col min="15880" max="15880" width="18" customWidth="1"/>
    <col min="16129" max="16129" width="7" customWidth="1"/>
    <col min="16130" max="16130" width="31.7109375" customWidth="1"/>
    <col min="16131" max="16133" width="17" customWidth="1"/>
    <col min="16134" max="16134" width="13.42578125" bestFit="1" customWidth="1"/>
    <col min="16136" max="16136" width="18" customWidth="1"/>
  </cols>
  <sheetData>
    <row r="1" spans="1:5" ht="15">
      <c r="E1" s="62" t="s">
        <v>251</v>
      </c>
    </row>
    <row r="2" spans="1:5" ht="15">
      <c r="E2" s="62"/>
    </row>
    <row r="3" spans="1:5" ht="15">
      <c r="A3" s="368" t="s">
        <v>252</v>
      </c>
      <c r="B3" s="368"/>
      <c r="C3" s="368"/>
      <c r="D3" s="368"/>
      <c r="E3" s="368"/>
    </row>
    <row r="4" spans="1:5" ht="15">
      <c r="A4" s="368" t="s">
        <v>214</v>
      </c>
      <c r="B4" s="368"/>
      <c r="C4" s="368"/>
      <c r="D4" s="368"/>
      <c r="E4" s="368"/>
    </row>
    <row r="5" spans="1:5" ht="15">
      <c r="A5" s="107"/>
    </row>
    <row r="6" spans="1:5" s="153" customFormat="1" ht="57.75" customHeight="1">
      <c r="A6" s="94" t="s">
        <v>111</v>
      </c>
      <c r="B6" s="94" t="s">
        <v>147</v>
      </c>
      <c r="C6" s="94" t="s">
        <v>209</v>
      </c>
      <c r="D6" s="94" t="s">
        <v>215</v>
      </c>
      <c r="E6" s="94" t="s">
        <v>216</v>
      </c>
    </row>
    <row r="7" spans="1:5" s="156" customFormat="1" ht="12">
      <c r="A7" s="154">
        <v>1</v>
      </c>
      <c r="B7" s="154">
        <v>2</v>
      </c>
      <c r="C7" s="154">
        <v>3</v>
      </c>
      <c r="D7" s="154">
        <v>4</v>
      </c>
      <c r="E7" s="154">
        <v>5</v>
      </c>
    </row>
    <row r="8" spans="1:5" s="156" customFormat="1" ht="33" customHeight="1">
      <c r="A8" s="95">
        <v>1</v>
      </c>
      <c r="B8" s="210" t="s">
        <v>305</v>
      </c>
      <c r="C8" s="95">
        <v>1</v>
      </c>
      <c r="D8" s="186">
        <v>5000</v>
      </c>
      <c r="E8" s="187">
        <f>D8*C8</f>
        <v>5000</v>
      </c>
    </row>
    <row r="9" spans="1:5" s="156" customFormat="1" ht="33" customHeight="1">
      <c r="A9" s="95">
        <v>2</v>
      </c>
      <c r="B9" s="210" t="s">
        <v>306</v>
      </c>
      <c r="C9" s="95">
        <v>8</v>
      </c>
      <c r="D9" s="186">
        <v>17687.5</v>
      </c>
      <c r="E9" s="187">
        <f t="shared" ref="E9:E12" si="0">D9*C9</f>
        <v>141500</v>
      </c>
    </row>
    <row r="10" spans="1:5" s="156" customFormat="1" ht="33" customHeight="1">
      <c r="A10" s="95">
        <v>3</v>
      </c>
      <c r="B10" s="210" t="s">
        <v>273</v>
      </c>
      <c r="C10" s="95">
        <v>2</v>
      </c>
      <c r="D10" s="186">
        <v>10250</v>
      </c>
      <c r="E10" s="187">
        <f t="shared" si="0"/>
        <v>20500</v>
      </c>
    </row>
    <row r="11" spans="1:5" s="156" customFormat="1" ht="33" customHeight="1">
      <c r="A11" s="95">
        <v>4</v>
      </c>
      <c r="B11" s="185" t="s">
        <v>253</v>
      </c>
      <c r="C11" s="95">
        <v>30</v>
      </c>
      <c r="D11" s="186">
        <v>32525.666659999999</v>
      </c>
      <c r="E11" s="187">
        <f t="shared" si="0"/>
        <v>975769.99979999999</v>
      </c>
    </row>
    <row r="12" spans="1:5" s="156" customFormat="1" ht="33" hidden="1" customHeight="1">
      <c r="A12" s="95">
        <v>5</v>
      </c>
      <c r="B12" s="210"/>
      <c r="C12" s="95"/>
      <c r="D12" s="186"/>
      <c r="E12" s="187">
        <f t="shared" si="0"/>
        <v>0</v>
      </c>
    </row>
    <row r="13" spans="1:5" s="156" customFormat="1" ht="33" hidden="1" customHeight="1">
      <c r="A13" s="95">
        <v>6</v>
      </c>
      <c r="B13" s="185"/>
      <c r="C13" s="95"/>
      <c r="D13" s="186"/>
      <c r="E13" s="187">
        <f>D13*C13</f>
        <v>0</v>
      </c>
    </row>
    <row r="14" spans="1:5" s="156" customFormat="1" ht="33" customHeight="1">
      <c r="A14" s="95">
        <v>5</v>
      </c>
      <c r="B14" s="210" t="s">
        <v>274</v>
      </c>
      <c r="C14" s="95">
        <v>12</v>
      </c>
      <c r="D14" s="186">
        <v>6300</v>
      </c>
      <c r="E14" s="187">
        <f>D14*C14</f>
        <v>75600</v>
      </c>
    </row>
    <row r="15" spans="1:5" ht="33" customHeight="1">
      <c r="A15" s="214">
        <v>6</v>
      </c>
      <c r="B15" s="211" t="s">
        <v>275</v>
      </c>
      <c r="C15" s="95">
        <v>2</v>
      </c>
      <c r="D15" s="186">
        <v>500</v>
      </c>
      <c r="E15" s="187">
        <f>D15*C15</f>
        <v>1000</v>
      </c>
    </row>
    <row r="16" spans="1:5" ht="25.5">
      <c r="A16" s="95">
        <v>7</v>
      </c>
      <c r="B16" s="287" t="s">
        <v>348</v>
      </c>
      <c r="C16" s="95">
        <v>3</v>
      </c>
      <c r="D16" s="186">
        <v>15000</v>
      </c>
      <c r="E16" s="187">
        <f>D16*C16</f>
        <v>45000</v>
      </c>
    </row>
    <row r="17" spans="1:5" hidden="1">
      <c r="A17" s="95"/>
      <c r="B17" s="188"/>
      <c r="C17" s="189"/>
      <c r="D17" s="190"/>
      <c r="E17" s="190"/>
    </row>
    <row r="18" spans="1:5" hidden="1">
      <c r="A18" s="95"/>
      <c r="B18" s="189"/>
      <c r="C18" s="189"/>
      <c r="D18" s="190"/>
      <c r="E18" s="190"/>
    </row>
    <row r="19" spans="1:5" hidden="1">
      <c r="A19" s="95"/>
      <c r="B19" s="189"/>
      <c r="C19" s="189"/>
      <c r="D19" s="190"/>
      <c r="E19" s="190"/>
    </row>
    <row r="20" spans="1:5" hidden="1">
      <c r="A20" s="95"/>
      <c r="B20" s="189"/>
      <c r="C20" s="189"/>
      <c r="D20" s="190"/>
      <c r="E20" s="190"/>
    </row>
    <row r="21" spans="1:5" hidden="1">
      <c r="A21" s="95"/>
      <c r="B21" s="189"/>
      <c r="C21" s="189"/>
      <c r="D21" s="190"/>
      <c r="E21" s="190"/>
    </row>
    <row r="22" spans="1:5" hidden="1">
      <c r="A22" s="95"/>
      <c r="B22" s="189"/>
      <c r="C22" s="191"/>
      <c r="D22" s="190"/>
      <c r="E22" s="192"/>
    </row>
    <row r="23" spans="1:5" hidden="1">
      <c r="A23" s="95"/>
      <c r="B23" s="189"/>
      <c r="C23" s="191"/>
      <c r="D23" s="190"/>
      <c r="E23" s="192"/>
    </row>
    <row r="24" spans="1:5" hidden="1">
      <c r="A24" s="95"/>
      <c r="B24" s="189"/>
      <c r="C24" s="191"/>
      <c r="D24" s="190"/>
      <c r="E24" s="192"/>
    </row>
    <row r="25" spans="1:5" s="223" customFormat="1" ht="14.25">
      <c r="A25" s="219"/>
      <c r="B25" s="225" t="s">
        <v>117</v>
      </c>
      <c r="C25" s="219"/>
      <c r="D25" s="219" t="s">
        <v>118</v>
      </c>
      <c r="E25" s="226">
        <f>SUM(E8:E24)</f>
        <v>1264369.9997999999</v>
      </c>
    </row>
    <row r="26" spans="1:5" ht="15">
      <c r="A26" s="180"/>
      <c r="B26" s="202"/>
      <c r="C26" s="180"/>
      <c r="D26" s="180"/>
      <c r="E26" s="203"/>
    </row>
    <row r="27" spans="1:5" ht="15">
      <c r="A27" s="180"/>
      <c r="B27" s="202"/>
      <c r="C27" s="180"/>
      <c r="D27" s="180"/>
      <c r="E27" s="203"/>
    </row>
    <row r="28" spans="1:5" ht="15">
      <c r="A28" s="180"/>
      <c r="B28" s="202"/>
      <c r="C28" s="180"/>
      <c r="D28" s="180"/>
      <c r="E28" s="203"/>
    </row>
    <row r="29" spans="1:5" ht="15">
      <c r="A29" s="180"/>
      <c r="B29" s="202"/>
      <c r="C29" s="180"/>
      <c r="D29" s="180"/>
      <c r="E29" s="203"/>
    </row>
    <row r="30" spans="1:5" ht="15">
      <c r="A30" s="180"/>
      <c r="B30" s="202"/>
      <c r="C30" s="180"/>
      <c r="D30" s="180"/>
      <c r="E30" s="203"/>
    </row>
    <row r="31" spans="1:5" ht="15">
      <c r="A31" s="180"/>
      <c r="B31" s="202"/>
      <c r="C31" s="180"/>
      <c r="D31" s="180"/>
      <c r="E31" s="203"/>
    </row>
    <row r="32" spans="1:5" ht="15">
      <c r="A32" s="180"/>
      <c r="B32" s="202"/>
      <c r="C32" s="180"/>
      <c r="D32" s="180"/>
      <c r="E32" s="203"/>
    </row>
    <row r="33" spans="1:5" ht="15">
      <c r="A33" s="180"/>
      <c r="B33" s="202"/>
      <c r="C33" s="180"/>
      <c r="D33" s="180"/>
      <c r="E33" s="203"/>
    </row>
    <row r="34" spans="1:5" ht="15">
      <c r="A34" s="180"/>
      <c r="B34" s="202"/>
      <c r="C34" s="180"/>
      <c r="D34" s="180"/>
      <c r="E34" s="203"/>
    </row>
    <row r="35" spans="1:5" ht="15">
      <c r="A35" s="180"/>
      <c r="B35" s="202"/>
      <c r="C35" s="180"/>
      <c r="D35" s="180"/>
      <c r="E35" s="203"/>
    </row>
    <row r="36" spans="1:5" ht="15">
      <c r="A36" s="180"/>
      <c r="B36" s="202"/>
      <c r="C36" s="180"/>
      <c r="D36" s="180"/>
      <c r="E36" s="203"/>
    </row>
    <row r="37" spans="1:5" ht="15">
      <c r="A37" s="180"/>
      <c r="B37" s="202"/>
      <c r="C37" s="180"/>
      <c r="D37" s="180"/>
      <c r="E37" s="203"/>
    </row>
    <row r="38" spans="1:5" ht="15">
      <c r="A38" s="180"/>
      <c r="B38" s="202"/>
      <c r="C38" s="180"/>
      <c r="D38" s="180"/>
      <c r="E38" s="203"/>
    </row>
    <row r="39" spans="1:5" ht="15">
      <c r="A39" s="180"/>
      <c r="B39" s="202"/>
      <c r="C39" s="180"/>
      <c r="D39" s="180"/>
      <c r="E39" s="203"/>
    </row>
    <row r="40" spans="1:5" ht="15">
      <c r="A40" s="180"/>
      <c r="B40" s="202"/>
      <c r="C40" s="180"/>
      <c r="D40" s="180"/>
      <c r="E40" s="203"/>
    </row>
    <row r="41" spans="1:5" ht="15">
      <c r="A41" s="180"/>
      <c r="B41" s="202"/>
      <c r="C41" s="180"/>
      <c r="D41" s="180"/>
      <c r="E41" s="203"/>
    </row>
    <row r="42" spans="1:5" ht="15">
      <c r="A42" s="180"/>
      <c r="B42" s="202"/>
      <c r="C42" s="180"/>
      <c r="D42" s="180"/>
      <c r="E42" s="203"/>
    </row>
    <row r="43" spans="1:5" ht="15">
      <c r="A43" s="180"/>
      <c r="B43" s="202"/>
      <c r="C43" s="180"/>
      <c r="D43" s="180"/>
      <c r="E43" s="203"/>
    </row>
    <row r="44" spans="1:5" ht="15">
      <c r="A44" s="180"/>
      <c r="B44" s="202"/>
      <c r="C44" s="180"/>
      <c r="D44" s="180"/>
      <c r="E44" s="203"/>
    </row>
    <row r="45" spans="1:5" ht="15">
      <c r="A45" s="180"/>
      <c r="B45" s="202"/>
      <c r="C45" s="180"/>
      <c r="D45" s="180"/>
      <c r="E45" s="203"/>
    </row>
    <row r="46" spans="1:5" ht="15">
      <c r="A46" s="180"/>
      <c r="B46" s="202"/>
      <c r="C46" s="180"/>
      <c r="D46" s="180"/>
      <c r="E46" s="203"/>
    </row>
    <row r="47" spans="1:5" ht="15">
      <c r="A47" s="180"/>
      <c r="B47" s="202"/>
      <c r="C47" s="180"/>
      <c r="D47" s="180"/>
      <c r="E47" s="203"/>
    </row>
    <row r="48" spans="1:5" ht="15">
      <c r="A48" s="180"/>
      <c r="B48" s="202"/>
      <c r="C48" s="180"/>
      <c r="D48" s="180"/>
      <c r="E48" s="203"/>
    </row>
    <row r="49" spans="1:5" ht="15">
      <c r="A49" s="180"/>
      <c r="B49" s="202"/>
      <c r="C49" s="180"/>
      <c r="D49" s="180"/>
      <c r="E49" s="203"/>
    </row>
    <row r="50" spans="1:5" ht="15">
      <c r="A50" s="180"/>
      <c r="B50" s="202"/>
      <c r="C50" s="180"/>
      <c r="D50" s="180"/>
      <c r="E50" s="203"/>
    </row>
    <row r="51" spans="1:5" ht="15">
      <c r="A51" s="180"/>
      <c r="B51" s="202"/>
      <c r="C51" s="180"/>
      <c r="D51" s="180"/>
      <c r="E51" s="203"/>
    </row>
    <row r="52" spans="1:5" ht="15">
      <c r="A52" s="180"/>
      <c r="B52" s="202"/>
      <c r="C52" s="180"/>
      <c r="D52" s="180"/>
      <c r="E52" s="203"/>
    </row>
    <row r="53" spans="1:5" ht="15">
      <c r="A53" s="180"/>
      <c r="B53" s="202"/>
      <c r="C53" s="180"/>
      <c r="D53" s="180"/>
      <c r="E53" s="203"/>
    </row>
    <row r="54" spans="1:5" ht="15">
      <c r="A54" s="180"/>
      <c r="B54" s="202"/>
      <c r="C54" s="180"/>
      <c r="D54" s="180"/>
      <c r="E54" s="203"/>
    </row>
    <row r="55" spans="1:5" ht="15">
      <c r="A55" s="180"/>
      <c r="B55" s="202"/>
      <c r="C55" s="180"/>
      <c r="D55" s="180"/>
      <c r="E55" s="203"/>
    </row>
    <row r="56" spans="1:5" ht="15">
      <c r="A56" s="180"/>
      <c r="B56" s="202"/>
      <c r="C56" s="180"/>
      <c r="D56" s="180"/>
      <c r="E56" s="203"/>
    </row>
    <row r="57" spans="1:5" ht="15">
      <c r="A57" s="180"/>
      <c r="B57" s="202"/>
      <c r="C57" s="180"/>
      <c r="D57" s="180"/>
      <c r="E57" s="203"/>
    </row>
    <row r="58" spans="1:5" ht="15">
      <c r="A58" s="180"/>
      <c r="B58" s="202"/>
      <c r="C58" s="180"/>
      <c r="D58" s="180"/>
      <c r="E58" s="203"/>
    </row>
    <row r="59" spans="1:5" ht="15">
      <c r="A59" s="180"/>
      <c r="B59" s="202"/>
      <c r="C59" s="180"/>
      <c r="D59" s="180"/>
      <c r="E59" s="203"/>
    </row>
    <row r="60" spans="1:5" ht="15">
      <c r="A60" s="180"/>
      <c r="B60" s="202"/>
      <c r="C60" s="180"/>
      <c r="D60" s="180"/>
      <c r="E60" s="203"/>
    </row>
    <row r="61" spans="1:5" ht="15">
      <c r="A61" s="180"/>
      <c r="B61" s="202"/>
      <c r="C61" s="180"/>
      <c r="D61" s="180"/>
      <c r="E61" s="203"/>
    </row>
    <row r="62" spans="1:5" ht="15">
      <c r="A62" s="180"/>
      <c r="B62" s="202"/>
      <c r="C62" s="180"/>
      <c r="D62" s="180"/>
      <c r="E62" s="203"/>
    </row>
    <row r="63" spans="1:5" ht="24" customHeight="1">
      <c r="E63" s="158"/>
    </row>
    <row r="64" spans="1:5">
      <c r="E64" s="158"/>
    </row>
    <row r="65" spans="1:7">
      <c r="E65" s="158"/>
    </row>
    <row r="66" spans="1:7" ht="14.25">
      <c r="A66" s="131" t="s">
        <v>191</v>
      </c>
      <c r="B66" s="178"/>
      <c r="C66" s="178"/>
      <c r="D66" s="178"/>
      <c r="E66" s="184"/>
    </row>
    <row r="67" spans="1:7">
      <c r="A67" s="178"/>
      <c r="B67" s="178"/>
      <c r="C67" s="178"/>
      <c r="D67" s="178"/>
      <c r="E67" s="184"/>
    </row>
    <row r="68" spans="1:7">
      <c r="A68" s="178"/>
      <c r="B68" s="178"/>
      <c r="C68" s="178"/>
      <c r="D68" s="178"/>
      <c r="E68" s="184"/>
    </row>
    <row r="69" spans="1:7">
      <c r="A69" s="178"/>
      <c r="B69" s="178"/>
      <c r="C69" s="178"/>
      <c r="D69" s="172" t="s">
        <v>217</v>
      </c>
      <c r="E69" s="173">
        <f>'ФХД (стр.3-4)'!G38</f>
        <v>2642536.4</v>
      </c>
      <c r="F69" s="193"/>
    </row>
    <row r="70" spans="1:7">
      <c r="A70" s="178"/>
      <c r="B70" s="178"/>
      <c r="C70" s="178"/>
      <c r="D70" s="172"/>
      <c r="E70" s="173"/>
    </row>
    <row r="71" spans="1:7">
      <c r="A71" s="178"/>
      <c r="B71" s="178"/>
      <c r="C71" s="178"/>
      <c r="D71" s="172"/>
      <c r="E71" s="173"/>
    </row>
    <row r="72" spans="1:7">
      <c r="A72" s="178"/>
      <c r="B72" s="178"/>
      <c r="C72" s="178"/>
      <c r="D72" s="172"/>
      <c r="E72" s="173"/>
    </row>
    <row r="73" spans="1:7">
      <c r="A73" s="178"/>
      <c r="B73" s="178"/>
      <c r="C73" s="178"/>
      <c r="D73" s="172" t="s">
        <v>218</v>
      </c>
      <c r="E73" s="173">
        <f>'ФХД (стр.3-4)'!G39</f>
        <v>180130</v>
      </c>
      <c r="F73" s="193"/>
    </row>
    <row r="74" spans="1:7">
      <c r="D74" s="172"/>
      <c r="E74" s="173"/>
      <c r="F74" s="193"/>
    </row>
    <row r="75" spans="1:7">
      <c r="D75" s="172"/>
      <c r="E75" s="173"/>
      <c r="F75" s="193"/>
    </row>
    <row r="76" spans="1:7">
      <c r="D76" s="170"/>
      <c r="E76" s="171"/>
      <c r="F76" s="193"/>
      <c r="G76" s="158"/>
    </row>
    <row r="77" spans="1:7">
      <c r="E77" s="158"/>
    </row>
    <row r="78" spans="1:7">
      <c r="C78" s="178"/>
      <c r="D78" s="170" t="s">
        <v>39</v>
      </c>
      <c r="E78" s="171">
        <f>SUM(E69:E76)</f>
        <v>2822666.4</v>
      </c>
    </row>
    <row r="79" spans="1:7">
      <c r="C79" s="178"/>
      <c r="D79" s="178"/>
      <c r="E79" s="184"/>
    </row>
    <row r="80" spans="1:7">
      <c r="E80" s="158"/>
    </row>
    <row r="81" spans="5:5">
      <c r="E81" s="158"/>
    </row>
    <row r="82" spans="5:5">
      <c r="E82" s="158"/>
    </row>
    <row r="83" spans="5:5">
      <c r="E83" s="158"/>
    </row>
    <row r="84" spans="5:5">
      <c r="E84" s="158"/>
    </row>
    <row r="85" spans="5:5">
      <c r="E85" s="158"/>
    </row>
    <row r="86" spans="5:5">
      <c r="E86" s="158"/>
    </row>
    <row r="87" spans="5:5">
      <c r="E87" s="158"/>
    </row>
    <row r="88" spans="5:5">
      <c r="E88" s="158"/>
    </row>
    <row r="89" spans="5:5">
      <c r="E89" s="158"/>
    </row>
    <row r="90" spans="5:5">
      <c r="E90" s="158"/>
    </row>
  </sheetData>
  <mergeCells count="2">
    <mergeCell ref="A3:E3"/>
    <mergeCell ref="A4:E4"/>
  </mergeCells>
  <pageMargins left="0.55000000000000004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5"/>
  <sheetViews>
    <sheetView zoomScale="96" zoomScaleNormal="96" workbookViewId="0">
      <selection activeCell="A4" sqref="A4:FI4"/>
    </sheetView>
  </sheetViews>
  <sheetFormatPr defaultRowHeight="12.75" customHeight="1"/>
  <cols>
    <col min="1" max="1" width="0.85546875" customWidth="1"/>
    <col min="2" max="3" width="1.140625" customWidth="1"/>
    <col min="4" max="4" width="1.140625" hidden="1" customWidth="1"/>
    <col min="5" max="40" width="1.140625" customWidth="1"/>
    <col min="41" max="68" width="0.85546875" customWidth="1"/>
    <col min="69" max="95" width="0.85546875" hidden="1" customWidth="1"/>
    <col min="96" max="137" width="0.85546875" customWidth="1"/>
    <col min="138" max="151" width="0.85546875" hidden="1" customWidth="1"/>
    <col min="152" max="156" width="0.85546875" customWidth="1"/>
    <col min="157" max="157" width="0.140625" customWidth="1"/>
    <col min="158" max="160" width="0.85546875" hidden="1" customWidth="1"/>
    <col min="161" max="162" width="0.85546875" customWidth="1"/>
    <col min="163" max="163" width="0.85546875" hidden="1" customWidth="1"/>
    <col min="164" max="165" width="0.85546875" customWidth="1"/>
  </cols>
  <sheetData>
    <row r="1" spans="1:165" ht="12.7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  <c r="EA1" s="320"/>
      <c r="EB1" s="320"/>
      <c r="EC1" s="320"/>
      <c r="ED1" s="320"/>
      <c r="EE1" s="320"/>
      <c r="EF1" s="320"/>
      <c r="EG1" s="320"/>
      <c r="EH1" s="320"/>
      <c r="EI1" s="320"/>
      <c r="EJ1" s="320"/>
      <c r="EK1" s="320"/>
      <c r="EL1" s="320"/>
      <c r="EM1" s="320"/>
      <c r="EN1" s="320"/>
      <c r="EO1" s="320"/>
      <c r="EP1" s="320"/>
      <c r="EQ1" s="320"/>
      <c r="ER1" s="320"/>
      <c r="ES1" s="320"/>
      <c r="ET1" s="320"/>
      <c r="EU1" s="320"/>
      <c r="EV1" s="320"/>
      <c r="EW1" s="320"/>
      <c r="EX1" s="320"/>
      <c r="EY1" s="320"/>
    </row>
    <row r="2" spans="1:165" ht="14.2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1"/>
      <c r="DX2" s="321"/>
      <c r="DY2" s="321"/>
      <c r="DZ2" s="321"/>
      <c r="EA2" s="321"/>
      <c r="EB2" s="321"/>
      <c r="EC2" s="321"/>
      <c r="ED2" s="321"/>
      <c r="EE2" s="321"/>
      <c r="EF2" s="321"/>
      <c r="EG2" s="321"/>
      <c r="EH2" s="321"/>
      <c r="EI2" s="321"/>
      <c r="EJ2" s="321"/>
      <c r="EK2" s="321"/>
      <c r="EL2" s="321"/>
      <c r="EM2" s="321"/>
      <c r="EN2" s="321"/>
      <c r="EO2" s="321"/>
      <c r="EP2" s="321"/>
      <c r="EQ2" s="321"/>
      <c r="ER2" s="321"/>
      <c r="ES2" s="321"/>
      <c r="ET2" s="321"/>
      <c r="EU2" s="321"/>
      <c r="EV2" s="321"/>
      <c r="EW2" s="321"/>
      <c r="EX2" s="321"/>
      <c r="EY2" s="321"/>
      <c r="EZ2" s="321"/>
      <c r="FA2" s="321"/>
      <c r="FB2" s="321"/>
      <c r="FC2" s="321"/>
      <c r="FD2" s="321"/>
      <c r="FE2" s="321"/>
      <c r="FF2" s="321"/>
      <c r="FG2" s="321"/>
      <c r="FH2" s="321"/>
      <c r="FI2" s="321"/>
    </row>
    <row r="3" spans="1:165" ht="14.25">
      <c r="A3" s="321" t="s">
        <v>31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21"/>
      <c r="EP3" s="321"/>
      <c r="EQ3" s="321"/>
      <c r="ER3" s="321"/>
      <c r="ES3" s="321"/>
      <c r="ET3" s="321"/>
      <c r="EU3" s="321"/>
      <c r="EV3" s="321"/>
      <c r="EW3" s="321"/>
      <c r="EX3" s="321"/>
      <c r="EY3" s="321"/>
      <c r="EZ3" s="321"/>
      <c r="FA3" s="321"/>
      <c r="FB3" s="321"/>
      <c r="FC3" s="321"/>
      <c r="FD3" s="321"/>
      <c r="FE3" s="321"/>
      <c r="FF3" s="321"/>
      <c r="FG3" s="321"/>
      <c r="FH3" s="321"/>
      <c r="FI3" s="321"/>
    </row>
    <row r="4" spans="1:165" ht="12.75" customHeight="1">
      <c r="A4" s="322" t="s">
        <v>320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/>
      <c r="CU4" s="323"/>
      <c r="CV4" s="323"/>
      <c r="CW4" s="323"/>
      <c r="CX4" s="323"/>
      <c r="CY4" s="323"/>
      <c r="CZ4" s="323"/>
      <c r="DA4" s="323"/>
      <c r="DB4" s="323"/>
      <c r="DC4" s="323"/>
      <c r="DD4" s="323"/>
      <c r="DE4" s="323"/>
      <c r="DF4" s="323"/>
      <c r="DG4" s="323"/>
      <c r="DH4" s="323"/>
      <c r="DI4" s="323"/>
      <c r="DJ4" s="323"/>
      <c r="DK4" s="323"/>
      <c r="DL4" s="323"/>
      <c r="DM4" s="323"/>
      <c r="DN4" s="323"/>
      <c r="DO4" s="323"/>
      <c r="DP4" s="323"/>
      <c r="DQ4" s="323"/>
      <c r="DR4" s="323"/>
      <c r="DS4" s="323"/>
      <c r="DT4" s="323"/>
      <c r="DU4" s="323"/>
      <c r="DV4" s="323"/>
      <c r="DW4" s="323"/>
      <c r="DX4" s="323"/>
      <c r="DY4" s="323"/>
      <c r="DZ4" s="323"/>
      <c r="EA4" s="323"/>
      <c r="EB4" s="323"/>
      <c r="EC4" s="323"/>
      <c r="ED4" s="323"/>
      <c r="EE4" s="323"/>
      <c r="EF4" s="323"/>
      <c r="EG4" s="323"/>
      <c r="EH4" s="323"/>
      <c r="EI4" s="323"/>
      <c r="EJ4" s="323"/>
      <c r="EK4" s="323"/>
      <c r="EL4" s="323"/>
      <c r="EM4" s="323"/>
      <c r="EN4" s="323"/>
      <c r="EO4" s="323"/>
      <c r="EP4" s="323"/>
      <c r="EQ4" s="323"/>
      <c r="ER4" s="323"/>
      <c r="ES4" s="323"/>
      <c r="ET4" s="323"/>
      <c r="EU4" s="323"/>
      <c r="EV4" s="323"/>
      <c r="EW4" s="323"/>
      <c r="EX4" s="323"/>
      <c r="EY4" s="323"/>
      <c r="EZ4" s="324"/>
      <c r="FA4" s="325"/>
      <c r="FB4" s="325"/>
      <c r="FC4" s="325"/>
      <c r="FD4" s="325"/>
      <c r="FE4" s="325"/>
      <c r="FF4" s="325"/>
      <c r="FG4" s="325"/>
      <c r="FH4" s="325"/>
      <c r="FI4" s="325"/>
    </row>
    <row r="6" spans="1:165" ht="15.75" customHeight="1">
      <c r="A6" s="326" t="s">
        <v>32</v>
      </c>
      <c r="B6" s="326"/>
      <c r="C6" s="326"/>
      <c r="D6" s="326"/>
      <c r="E6" s="326"/>
      <c r="F6" s="326"/>
      <c r="G6" s="326"/>
      <c r="H6" s="326"/>
      <c r="I6" s="326"/>
      <c r="J6" s="326"/>
      <c r="K6" s="326" t="s">
        <v>33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6"/>
      <c r="DG6" s="326"/>
      <c r="DH6" s="326"/>
      <c r="DI6" s="326"/>
      <c r="DJ6" s="326"/>
      <c r="DK6" s="326"/>
      <c r="DL6" s="326"/>
      <c r="DM6" s="326"/>
      <c r="DN6" s="326"/>
      <c r="DO6" s="326"/>
      <c r="DP6" s="326"/>
      <c r="DQ6" s="326" t="s">
        <v>106</v>
      </c>
      <c r="DR6" s="326"/>
      <c r="DS6" s="326"/>
      <c r="DT6" s="326"/>
      <c r="DU6" s="326"/>
      <c r="DV6" s="326"/>
      <c r="DW6" s="326"/>
      <c r="DX6" s="326"/>
      <c r="DY6" s="326"/>
      <c r="DZ6" s="326"/>
      <c r="EA6" s="326"/>
      <c r="EB6" s="326"/>
      <c r="EC6" s="326"/>
      <c r="ED6" s="326"/>
      <c r="EE6" s="326"/>
      <c r="EF6" s="326"/>
      <c r="EG6" s="326"/>
      <c r="EH6" s="326"/>
      <c r="EI6" s="326"/>
      <c r="EJ6" s="326"/>
      <c r="EK6" s="326"/>
      <c r="EL6" s="326"/>
      <c r="EM6" s="326"/>
      <c r="EN6" s="326"/>
      <c r="EO6" s="326"/>
      <c r="EP6" s="326"/>
      <c r="EQ6" s="326"/>
      <c r="ER6" s="326"/>
      <c r="ES6" s="326"/>
      <c r="ET6" s="326"/>
      <c r="EU6" s="326"/>
      <c r="EV6" s="326"/>
      <c r="EW6" s="326"/>
      <c r="EX6" s="326"/>
      <c r="EY6" s="326"/>
      <c r="EZ6" s="326"/>
      <c r="FA6" s="326"/>
      <c r="FB6" s="326"/>
      <c r="FC6" s="326"/>
      <c r="FD6" s="326"/>
      <c r="FE6" s="326"/>
      <c r="FF6" s="326"/>
      <c r="FG6" s="326"/>
      <c r="FH6" s="326"/>
      <c r="FI6" s="326"/>
    </row>
    <row r="7" spans="1:165" ht="15" customHeight="1">
      <c r="A7" s="326">
        <v>1</v>
      </c>
      <c r="B7" s="326"/>
      <c r="C7" s="326"/>
      <c r="D7" s="326"/>
      <c r="E7" s="326"/>
      <c r="F7" s="326"/>
      <c r="G7" s="326"/>
      <c r="H7" s="326"/>
      <c r="I7" s="326"/>
      <c r="J7" s="326"/>
      <c r="K7" s="326">
        <v>2</v>
      </c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>
        <v>3</v>
      </c>
      <c r="DR7" s="326"/>
      <c r="DS7" s="326"/>
      <c r="DT7" s="326"/>
      <c r="DU7" s="326"/>
      <c r="DV7" s="326"/>
      <c r="DW7" s="326"/>
      <c r="DX7" s="326"/>
      <c r="DY7" s="326"/>
      <c r="DZ7" s="326"/>
      <c r="EA7" s="326"/>
      <c r="EB7" s="326"/>
      <c r="EC7" s="326"/>
      <c r="ED7" s="326"/>
      <c r="EE7" s="326"/>
      <c r="EF7" s="326"/>
      <c r="EG7" s="326"/>
      <c r="EH7" s="326"/>
      <c r="EI7" s="326"/>
      <c r="EJ7" s="326"/>
      <c r="EK7" s="326"/>
      <c r="EL7" s="326"/>
      <c r="EM7" s="326"/>
      <c r="EN7" s="326"/>
      <c r="EO7" s="326"/>
      <c r="EP7" s="326"/>
      <c r="EQ7" s="326"/>
      <c r="ER7" s="326"/>
      <c r="ES7" s="326"/>
      <c r="ET7" s="326"/>
      <c r="EU7" s="326"/>
      <c r="EV7" s="326"/>
      <c r="EW7" s="326"/>
      <c r="EX7" s="326"/>
      <c r="EY7" s="326"/>
      <c r="EZ7" s="326"/>
      <c r="FA7" s="326"/>
      <c r="FB7" s="326"/>
      <c r="FC7" s="326"/>
      <c r="FD7" s="326"/>
      <c r="FE7" s="326"/>
      <c r="FF7" s="326"/>
      <c r="FG7" s="326"/>
      <c r="FH7" s="326"/>
      <c r="FI7" s="326"/>
    </row>
    <row r="8" spans="1:165" ht="18.75" customHeight="1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8" t="s">
        <v>276</v>
      </c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9">
        <v>0</v>
      </c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7"/>
      <c r="EH8" s="327"/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7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7"/>
      <c r="FF8" s="327"/>
      <c r="FG8" s="327"/>
      <c r="FH8" s="327"/>
      <c r="FI8" s="327"/>
    </row>
    <row r="9" spans="1:165" ht="30" customHeight="1">
      <c r="A9" s="327"/>
      <c r="B9" s="327"/>
      <c r="C9" s="327"/>
      <c r="D9" s="327"/>
      <c r="E9" s="327"/>
      <c r="F9" s="327"/>
      <c r="G9" s="327"/>
      <c r="H9" s="327"/>
      <c r="I9" s="327"/>
      <c r="J9" s="327"/>
      <c r="K9" s="328" t="s">
        <v>277</v>
      </c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9">
        <v>32392.38</v>
      </c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7"/>
      <c r="ED9" s="327"/>
      <c r="EE9" s="327"/>
      <c r="EF9" s="327"/>
      <c r="EG9" s="327"/>
      <c r="EH9" s="327"/>
      <c r="EI9" s="327"/>
      <c r="EJ9" s="327"/>
      <c r="EK9" s="327"/>
      <c r="EL9" s="327"/>
      <c r="EM9" s="327"/>
      <c r="EN9" s="327"/>
      <c r="EO9" s="327"/>
      <c r="EP9" s="327"/>
      <c r="EQ9" s="327"/>
      <c r="ER9" s="327"/>
      <c r="ES9" s="327"/>
      <c r="ET9" s="327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7"/>
      <c r="FF9" s="327"/>
      <c r="FG9" s="327"/>
      <c r="FH9" s="327"/>
      <c r="FI9" s="327"/>
    </row>
    <row r="10" spans="1:165" ht="33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8" t="s">
        <v>278</v>
      </c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9">
        <v>0</v>
      </c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7"/>
      <c r="EH10" s="327"/>
      <c r="EI10" s="327"/>
      <c r="EJ10" s="327"/>
      <c r="EK10" s="327"/>
      <c r="EL10" s="327"/>
      <c r="EM10" s="327"/>
      <c r="EN10" s="327"/>
      <c r="EO10" s="327"/>
      <c r="EP10" s="327"/>
      <c r="EQ10" s="327"/>
      <c r="ER10" s="327"/>
      <c r="ES10" s="327"/>
      <c r="ET10" s="327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  <c r="FF10" s="327"/>
      <c r="FG10" s="327"/>
      <c r="FH10" s="327"/>
      <c r="FI10" s="327"/>
    </row>
    <row r="11" spans="1:165" ht="29.25" customHeight="1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28" t="s">
        <v>279</v>
      </c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9">
        <v>0</v>
      </c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7"/>
      <c r="FF11" s="327"/>
      <c r="FG11" s="327"/>
      <c r="FH11" s="327"/>
      <c r="FI11" s="327"/>
    </row>
    <row r="12" spans="1:165" ht="30" customHeight="1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8" t="s">
        <v>280</v>
      </c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9">
        <v>0</v>
      </c>
      <c r="DR12" s="327"/>
      <c r="DS12" s="327"/>
      <c r="DT12" s="327"/>
      <c r="DU12" s="327"/>
      <c r="DV12" s="327"/>
      <c r="DW12" s="327"/>
      <c r="DX12" s="327"/>
      <c r="DY12" s="327"/>
      <c r="DZ12" s="327"/>
      <c r="EA12" s="327"/>
      <c r="EB12" s="327"/>
      <c r="EC12" s="327"/>
      <c r="ED12" s="327"/>
      <c r="EE12" s="327"/>
      <c r="EF12" s="327"/>
      <c r="EG12" s="327"/>
      <c r="EH12" s="327"/>
      <c r="EI12" s="327"/>
      <c r="EJ12" s="327"/>
      <c r="EK12" s="327"/>
      <c r="EL12" s="327"/>
      <c r="EM12" s="327"/>
      <c r="EN12" s="327"/>
      <c r="EO12" s="327"/>
      <c r="EP12" s="327"/>
      <c r="EQ12" s="327"/>
      <c r="ER12" s="327"/>
      <c r="ES12" s="327"/>
      <c r="ET12" s="327"/>
      <c r="EU12" s="327"/>
      <c r="EV12" s="327"/>
      <c r="EW12" s="327"/>
      <c r="EX12" s="327"/>
      <c r="EY12" s="327"/>
      <c r="EZ12" s="327"/>
      <c r="FA12" s="327"/>
      <c r="FB12" s="327"/>
      <c r="FC12" s="327"/>
      <c r="FD12" s="327"/>
      <c r="FE12" s="327"/>
      <c r="FF12" s="327"/>
      <c r="FG12" s="327"/>
      <c r="FH12" s="327"/>
      <c r="FI12" s="327"/>
    </row>
    <row r="13" spans="1:165" ht="18.75" customHeight="1">
      <c r="A13" s="327"/>
      <c r="B13" s="327"/>
      <c r="C13" s="327"/>
      <c r="D13" s="327"/>
      <c r="E13" s="327"/>
      <c r="F13" s="327"/>
      <c r="G13" s="327"/>
      <c r="H13" s="327"/>
      <c r="I13" s="327"/>
      <c r="J13" s="327"/>
      <c r="K13" s="328" t="s">
        <v>281</v>
      </c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9">
        <v>17562.074000000001</v>
      </c>
      <c r="DR13" s="327"/>
      <c r="DS13" s="327"/>
      <c r="DT13" s="327"/>
      <c r="DU13" s="327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327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7"/>
      <c r="FF13" s="327"/>
      <c r="FG13" s="327"/>
      <c r="FH13" s="327"/>
      <c r="FI13" s="327"/>
    </row>
    <row r="14" spans="1:165" ht="28.5" customHeight="1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8" t="s">
        <v>282</v>
      </c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9">
        <v>2230.7739999999999</v>
      </c>
      <c r="DR14" s="327"/>
      <c r="DS14" s="327"/>
      <c r="DT14" s="327"/>
      <c r="DU14" s="327"/>
      <c r="DV14" s="327"/>
      <c r="DW14" s="327"/>
      <c r="DX14" s="327"/>
      <c r="DY14" s="327"/>
      <c r="DZ14" s="327"/>
      <c r="EA14" s="327"/>
      <c r="EB14" s="327"/>
      <c r="EC14" s="327"/>
      <c r="ED14" s="327"/>
      <c r="EE14" s="327"/>
      <c r="EF14" s="327"/>
      <c r="EG14" s="327"/>
      <c r="EH14" s="327"/>
      <c r="EI14" s="327"/>
      <c r="EJ14" s="327"/>
      <c r="EK14" s="327"/>
      <c r="EL14" s="327"/>
      <c r="EM14" s="327"/>
      <c r="EN14" s="327"/>
      <c r="EO14" s="327"/>
      <c r="EP14" s="327"/>
      <c r="EQ14" s="327"/>
      <c r="ER14" s="327"/>
      <c r="ES14" s="327"/>
      <c r="ET14" s="327"/>
      <c r="EU14" s="327"/>
      <c r="EV14" s="327"/>
      <c r="EW14" s="327"/>
      <c r="EX14" s="327"/>
      <c r="EY14" s="327"/>
      <c r="EZ14" s="327"/>
      <c r="FA14" s="327"/>
      <c r="FB14" s="327"/>
      <c r="FC14" s="327"/>
      <c r="FD14" s="327"/>
      <c r="FE14" s="327"/>
      <c r="FF14" s="327"/>
      <c r="FG14" s="327"/>
      <c r="FH14" s="327"/>
      <c r="FI14" s="327"/>
    </row>
    <row r="15" spans="1:165" ht="29.25" customHeight="1">
      <c r="A15" s="327"/>
      <c r="B15" s="327"/>
      <c r="C15" s="327"/>
      <c r="D15" s="327"/>
      <c r="E15" s="327"/>
      <c r="F15" s="327"/>
      <c r="G15" s="327"/>
      <c r="H15" s="327"/>
      <c r="I15" s="327"/>
      <c r="J15" s="327"/>
      <c r="K15" s="328" t="s">
        <v>283</v>
      </c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9">
        <v>220.72</v>
      </c>
      <c r="DR15" s="327"/>
      <c r="DS15" s="327"/>
      <c r="DT15" s="327"/>
      <c r="DU15" s="327"/>
      <c r="DV15" s="327"/>
      <c r="DW15" s="327"/>
      <c r="DX15" s="327"/>
      <c r="DY15" s="327"/>
      <c r="DZ15" s="327"/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</row>
    <row r="16" spans="1:165" ht="18.75" customHeight="1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8" t="s">
        <v>284</v>
      </c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9">
        <v>0</v>
      </c>
      <c r="DR16" s="327"/>
      <c r="DS16" s="327"/>
      <c r="DT16" s="327"/>
      <c r="DU16" s="327"/>
      <c r="DV16" s="327"/>
      <c r="DW16" s="327"/>
      <c r="DX16" s="327"/>
      <c r="DY16" s="327"/>
      <c r="DZ16" s="327"/>
      <c r="EA16" s="327"/>
      <c r="EB16" s="327"/>
      <c r="EC16" s="327"/>
      <c r="ED16" s="327"/>
      <c r="EE16" s="327"/>
      <c r="EF16" s="327"/>
      <c r="EG16" s="327"/>
      <c r="EH16" s="327"/>
      <c r="EI16" s="327"/>
      <c r="EJ16" s="327"/>
      <c r="EK16" s="327"/>
      <c r="EL16" s="327"/>
      <c r="EM16" s="327"/>
      <c r="EN16" s="327"/>
      <c r="EO16" s="327"/>
      <c r="EP16" s="327"/>
      <c r="EQ16" s="327"/>
      <c r="ER16" s="327"/>
      <c r="ES16" s="327"/>
      <c r="ET16" s="327"/>
      <c r="EU16" s="327"/>
      <c r="EV16" s="327"/>
      <c r="EW16" s="327"/>
      <c r="EX16" s="327"/>
      <c r="EY16" s="327"/>
      <c r="EZ16" s="327"/>
      <c r="FA16" s="327"/>
      <c r="FB16" s="327"/>
      <c r="FC16" s="327"/>
      <c r="FD16" s="327"/>
      <c r="FE16" s="327"/>
      <c r="FF16" s="327"/>
      <c r="FG16" s="327"/>
      <c r="FH16" s="327"/>
      <c r="FI16" s="327"/>
    </row>
    <row r="17" spans="1:165" ht="18.75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8" t="s">
        <v>285</v>
      </c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9">
        <v>0</v>
      </c>
      <c r="DR17" s="327"/>
      <c r="DS17" s="327"/>
      <c r="DT17" s="327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  <c r="FH17" s="327"/>
      <c r="FI17" s="327"/>
    </row>
    <row r="18" spans="1:165" ht="28.5" customHeight="1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8" t="s">
        <v>286</v>
      </c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9">
        <v>0</v>
      </c>
      <c r="DR18" s="327"/>
      <c r="DS18" s="327"/>
      <c r="DT18" s="327"/>
      <c r="DU18" s="327"/>
      <c r="DV18" s="327"/>
      <c r="DW18" s="327"/>
      <c r="DX18" s="327"/>
      <c r="DY18" s="327"/>
      <c r="DZ18" s="327"/>
      <c r="EA18" s="327"/>
      <c r="EB18" s="327"/>
      <c r="EC18" s="327"/>
      <c r="ED18" s="327"/>
      <c r="EE18" s="327"/>
      <c r="EF18" s="327"/>
      <c r="EG18" s="327"/>
      <c r="EH18" s="327"/>
      <c r="EI18" s="327"/>
      <c r="EJ18" s="327"/>
      <c r="EK18" s="327"/>
      <c r="EL18" s="327"/>
      <c r="EM18" s="327"/>
      <c r="EN18" s="327"/>
      <c r="EO18" s="327"/>
      <c r="EP18" s="327"/>
      <c r="EQ18" s="327"/>
      <c r="ER18" s="327"/>
      <c r="ES18" s="327"/>
      <c r="ET18" s="327"/>
      <c r="EU18" s="327"/>
      <c r="EV18" s="327"/>
      <c r="EW18" s="327"/>
      <c r="EX18" s="327"/>
      <c r="EY18" s="327"/>
      <c r="EZ18" s="327"/>
      <c r="FA18" s="327"/>
      <c r="FB18" s="327"/>
      <c r="FC18" s="327"/>
      <c r="FD18" s="327"/>
      <c r="FE18" s="327"/>
      <c r="FF18" s="327"/>
      <c r="FG18" s="327"/>
      <c r="FH18" s="327"/>
      <c r="FI18" s="327"/>
    </row>
    <row r="19" spans="1:165" ht="29.25" customHeight="1">
      <c r="A19" s="327"/>
      <c r="B19" s="327"/>
      <c r="C19" s="327"/>
      <c r="D19" s="327"/>
      <c r="E19" s="327"/>
      <c r="F19" s="327"/>
      <c r="G19" s="327"/>
      <c r="H19" s="327"/>
      <c r="I19" s="327"/>
      <c r="J19" s="327"/>
      <c r="K19" s="328" t="s">
        <v>287</v>
      </c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9">
        <v>0</v>
      </c>
      <c r="DR19" s="327"/>
      <c r="DS19" s="327"/>
      <c r="DT19" s="327"/>
      <c r="DU19" s="327"/>
      <c r="DV19" s="327"/>
      <c r="DW19" s="327"/>
      <c r="DX19" s="327"/>
      <c r="DY19" s="327"/>
      <c r="DZ19" s="327"/>
      <c r="EA19" s="327"/>
      <c r="EB19" s="327"/>
      <c r="EC19" s="327"/>
      <c r="ED19" s="327"/>
      <c r="EE19" s="327"/>
      <c r="EF19" s="327"/>
      <c r="EG19" s="327"/>
      <c r="EH19" s="327"/>
      <c r="EI19" s="327"/>
      <c r="EJ19" s="327"/>
      <c r="EK19" s="327"/>
      <c r="EL19" s="327"/>
      <c r="EM19" s="327"/>
      <c r="EN19" s="327"/>
      <c r="EO19" s="327"/>
      <c r="EP19" s="327"/>
      <c r="EQ19" s="327"/>
      <c r="ER19" s="327"/>
      <c r="ES19" s="327"/>
      <c r="ET19" s="327"/>
      <c r="EU19" s="327"/>
      <c r="EV19" s="327"/>
      <c r="EW19" s="327"/>
      <c r="EX19" s="327"/>
      <c r="EY19" s="327"/>
      <c r="EZ19" s="327"/>
      <c r="FA19" s="327"/>
      <c r="FB19" s="327"/>
      <c r="FC19" s="327"/>
      <c r="FD19" s="327"/>
      <c r="FE19" s="327"/>
      <c r="FF19" s="327"/>
      <c r="FG19" s="327"/>
      <c r="FH19" s="327"/>
      <c r="FI19" s="327"/>
    </row>
    <row r="20" spans="1:165" ht="18" customHeight="1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8" t="s">
        <v>288</v>
      </c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9">
        <v>0</v>
      </c>
      <c r="DR20" s="327"/>
      <c r="DS20" s="327"/>
      <c r="DT20" s="327"/>
      <c r="DU20" s="327"/>
      <c r="DV20" s="327"/>
      <c r="DW20" s="327"/>
      <c r="DX20" s="327"/>
      <c r="DY20" s="327"/>
      <c r="DZ20" s="327"/>
      <c r="EA20" s="327"/>
      <c r="EB20" s="327"/>
      <c r="EC20" s="327"/>
      <c r="ED20" s="327"/>
      <c r="EE20" s="327"/>
      <c r="EF20" s="327"/>
      <c r="EG20" s="327"/>
      <c r="EH20" s="327"/>
      <c r="EI20" s="327"/>
      <c r="EJ20" s="327"/>
      <c r="EK20" s="327"/>
      <c r="EL20" s="327"/>
      <c r="EM20" s="327"/>
      <c r="EN20" s="327"/>
      <c r="EO20" s="327"/>
      <c r="EP20" s="327"/>
      <c r="EQ20" s="327"/>
      <c r="ER20" s="327"/>
      <c r="ES20" s="327"/>
      <c r="ET20" s="327"/>
      <c r="EU20" s="327"/>
      <c r="EV20" s="327"/>
      <c r="EW20" s="327"/>
      <c r="EX20" s="327"/>
      <c r="EY20" s="327"/>
      <c r="EZ20" s="327"/>
      <c r="FA20" s="327"/>
      <c r="FB20" s="327"/>
      <c r="FC20" s="327"/>
      <c r="FD20" s="327"/>
      <c r="FE20" s="327"/>
      <c r="FF20" s="327"/>
      <c r="FG20" s="327"/>
      <c r="FH20" s="327"/>
      <c r="FI20" s="327"/>
    </row>
    <row r="21" spans="1:165" ht="31.5" customHeight="1">
      <c r="A21" s="327"/>
      <c r="B21" s="327"/>
      <c r="C21" s="327"/>
      <c r="D21" s="327"/>
      <c r="E21" s="327"/>
      <c r="F21" s="327"/>
      <c r="G21" s="327"/>
      <c r="H21" s="327"/>
      <c r="I21" s="327"/>
      <c r="J21" s="327"/>
      <c r="K21" s="328" t="s">
        <v>289</v>
      </c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9">
        <v>0</v>
      </c>
      <c r="DR21" s="327"/>
      <c r="DS21" s="327"/>
      <c r="DT21" s="327"/>
      <c r="DU21" s="327"/>
      <c r="DV21" s="327"/>
      <c r="DW21" s="327"/>
      <c r="DX21" s="327"/>
      <c r="DY21" s="327"/>
      <c r="DZ21" s="327"/>
      <c r="EA21" s="327"/>
      <c r="EB21" s="327"/>
      <c r="EC21" s="327"/>
      <c r="ED21" s="327"/>
      <c r="EE21" s="327"/>
      <c r="EF21" s="327"/>
      <c r="EG21" s="327"/>
      <c r="EH21" s="327"/>
      <c r="EI21" s="327"/>
      <c r="EJ21" s="327"/>
      <c r="EK21" s="327"/>
      <c r="EL21" s="327"/>
      <c r="EM21" s="327"/>
      <c r="EN21" s="327"/>
      <c r="EO21" s="327"/>
      <c r="EP21" s="327"/>
      <c r="EQ21" s="327"/>
      <c r="ER21" s="327"/>
      <c r="ES21" s="327"/>
      <c r="ET21" s="327"/>
      <c r="EU21" s="327"/>
      <c r="EV21" s="327"/>
      <c r="EW21" s="327"/>
      <c r="EX21" s="327"/>
      <c r="EY21" s="327"/>
      <c r="EZ21" s="327"/>
      <c r="FA21" s="327"/>
      <c r="FB21" s="327"/>
      <c r="FC21" s="327"/>
      <c r="FD21" s="327"/>
      <c r="FE21" s="327"/>
      <c r="FF21" s="327"/>
      <c r="FG21" s="327"/>
      <c r="FH21" s="327"/>
      <c r="FI21" s="327"/>
    </row>
    <row r="22" spans="1:165" ht="18.75" customHeight="1">
      <c r="A22" s="327"/>
      <c r="B22" s="327"/>
      <c r="C22" s="327"/>
      <c r="D22" s="327"/>
      <c r="E22" s="327"/>
      <c r="F22" s="327"/>
      <c r="G22" s="327"/>
      <c r="H22" s="327"/>
      <c r="I22" s="327"/>
      <c r="J22" s="327"/>
      <c r="K22" s="328" t="s">
        <v>290</v>
      </c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9">
        <v>0</v>
      </c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327"/>
      <c r="EL22" s="327"/>
      <c r="EM22" s="327"/>
      <c r="EN22" s="327"/>
      <c r="EO22" s="327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  <c r="FH22" s="327"/>
      <c r="FI22" s="327"/>
    </row>
    <row r="23" spans="1:165" ht="35.25" customHeight="1">
      <c r="A23" s="327"/>
      <c r="B23" s="327"/>
      <c r="C23" s="327"/>
      <c r="D23" s="327"/>
      <c r="E23" s="327"/>
      <c r="F23" s="327"/>
      <c r="G23" s="327"/>
      <c r="H23" s="327"/>
      <c r="I23" s="327"/>
      <c r="J23" s="327"/>
      <c r="K23" s="328" t="s">
        <v>291</v>
      </c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9">
        <v>0</v>
      </c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327"/>
      <c r="EN23" s="327"/>
      <c r="EO23" s="327"/>
      <c r="EP23" s="327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7"/>
      <c r="FH23" s="327"/>
      <c r="FI23" s="327"/>
    </row>
    <row r="24" spans="1:165" ht="30" customHeight="1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8" t="s">
        <v>292</v>
      </c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9">
        <v>0</v>
      </c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  <c r="FF24" s="327"/>
      <c r="FG24" s="327"/>
      <c r="FH24" s="327"/>
      <c r="FI24" s="327"/>
    </row>
    <row r="25" spans="1:165" ht="30.75" customHeight="1">
      <c r="A25" s="327"/>
      <c r="B25" s="327"/>
      <c r="C25" s="327"/>
      <c r="D25" s="327"/>
      <c r="E25" s="327"/>
      <c r="F25" s="327"/>
      <c r="G25" s="327"/>
      <c r="H25" s="327"/>
      <c r="I25" s="327"/>
      <c r="J25" s="327"/>
      <c r="K25" s="328" t="s">
        <v>293</v>
      </c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9">
        <v>0</v>
      </c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  <c r="FH25" s="327"/>
      <c r="FI25" s="327"/>
    </row>
  </sheetData>
  <mergeCells count="64">
    <mergeCell ref="A25:J25"/>
    <mergeCell ref="K25:DP25"/>
    <mergeCell ref="DQ25:FI25"/>
    <mergeCell ref="A23:J23"/>
    <mergeCell ref="K23:DP23"/>
    <mergeCell ref="DQ23:FI23"/>
    <mergeCell ref="A24:J24"/>
    <mergeCell ref="K24:DP24"/>
    <mergeCell ref="DQ24:FI24"/>
    <mergeCell ref="A21:J21"/>
    <mergeCell ref="K21:DP21"/>
    <mergeCell ref="DQ21:FI21"/>
    <mergeCell ref="A22:J22"/>
    <mergeCell ref="K22:DP22"/>
    <mergeCell ref="DQ22:FI22"/>
    <mergeCell ref="A19:J19"/>
    <mergeCell ref="K19:DP19"/>
    <mergeCell ref="DQ19:FI19"/>
    <mergeCell ref="A20:J20"/>
    <mergeCell ref="K20:DP20"/>
    <mergeCell ref="DQ20:FI20"/>
    <mergeCell ref="A17:J17"/>
    <mergeCell ref="K17:DP17"/>
    <mergeCell ref="DQ17:FI17"/>
    <mergeCell ref="A18:J18"/>
    <mergeCell ref="K18:DP18"/>
    <mergeCell ref="DQ18:FI18"/>
    <mergeCell ref="A15:J15"/>
    <mergeCell ref="K15:DP15"/>
    <mergeCell ref="DQ15:FI15"/>
    <mergeCell ref="A16:J16"/>
    <mergeCell ref="K16:DP16"/>
    <mergeCell ref="DQ16:FI16"/>
    <mergeCell ref="A13:J13"/>
    <mergeCell ref="K13:DP13"/>
    <mergeCell ref="DQ13:FI13"/>
    <mergeCell ref="A14:J14"/>
    <mergeCell ref="K14:DP14"/>
    <mergeCell ref="DQ14:FI14"/>
    <mergeCell ref="A11:J11"/>
    <mergeCell ref="K11:DP11"/>
    <mergeCell ref="DQ11:FI11"/>
    <mergeCell ref="A12:J12"/>
    <mergeCell ref="K12:DP12"/>
    <mergeCell ref="DQ12:FI12"/>
    <mergeCell ref="A9:J9"/>
    <mergeCell ref="K9:DP9"/>
    <mergeCell ref="DQ9:FI9"/>
    <mergeCell ref="A10:J10"/>
    <mergeCell ref="K10:DP10"/>
    <mergeCell ref="DQ10:FI10"/>
    <mergeCell ref="A7:J7"/>
    <mergeCell ref="K7:DP7"/>
    <mergeCell ref="DQ7:FI7"/>
    <mergeCell ref="A8:J8"/>
    <mergeCell ref="K8:DP8"/>
    <mergeCell ref="DQ8:FI8"/>
    <mergeCell ref="A1:EY1"/>
    <mergeCell ref="A2:FI2"/>
    <mergeCell ref="A3:FI3"/>
    <mergeCell ref="A4:FI4"/>
    <mergeCell ref="A6:J6"/>
    <mergeCell ref="K6:DP6"/>
    <mergeCell ref="DQ6:FI6"/>
  </mergeCells>
  <pageMargins left="0.7" right="0.48" top="0.75" bottom="0.75" header="0.3" footer="0.3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topLeftCell="A31" workbookViewId="0">
      <selection activeCell="J36" sqref="J36"/>
    </sheetView>
  </sheetViews>
  <sheetFormatPr defaultRowHeight="12.75" customHeight="1"/>
  <cols>
    <col min="1" max="1" width="30.7109375" customWidth="1"/>
    <col min="2" max="2" width="8.28515625" customWidth="1"/>
    <col min="3" max="3" width="14" style="285" customWidth="1"/>
    <col min="4" max="4" width="7.5703125" style="285" customWidth="1"/>
    <col min="5" max="6" width="20.7109375" hidden="1" customWidth="1"/>
    <col min="7" max="7" width="14" customWidth="1"/>
    <col min="8" max="8" width="12.5703125" customWidth="1"/>
    <col min="9" max="9" width="12.7109375" customWidth="1"/>
    <col min="10" max="10" width="13.7109375" customWidth="1"/>
    <col min="11" max="12" width="13.28515625" customWidth="1"/>
    <col min="13" max="13" width="13.140625" customWidth="1"/>
    <col min="14" max="14" width="11.85546875" customWidth="1"/>
    <col min="15" max="15" width="12.42578125" customWidth="1"/>
    <col min="16" max="16" width="12.85546875" customWidth="1"/>
    <col min="17" max="17" width="13.140625" customWidth="1"/>
    <col min="18" max="18" width="13.28515625" customWidth="1"/>
    <col min="19" max="19" width="13.140625" customWidth="1"/>
    <col min="20" max="20" width="15.140625" customWidth="1"/>
  </cols>
  <sheetData>
    <row r="1" spans="1:20" ht="14.25" customHeight="1">
      <c r="A1" s="26"/>
      <c r="B1" s="330" t="s">
        <v>89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26"/>
      <c r="S1" s="26"/>
    </row>
    <row r="2" spans="1:20" ht="14.25" customHeight="1">
      <c r="A2" s="26"/>
      <c r="B2" s="330" t="s">
        <v>321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26"/>
      <c r="S2" s="26"/>
    </row>
    <row r="3" spans="1:20" ht="12.75" customHeight="1">
      <c r="A3" s="26"/>
      <c r="B3" s="26"/>
      <c r="C3" s="235"/>
      <c r="D3" s="23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ht="12.75" customHeight="1">
      <c r="A4" s="353" t="s">
        <v>33</v>
      </c>
      <c r="B4" s="353" t="s">
        <v>34</v>
      </c>
      <c r="C4" s="353" t="s">
        <v>35</v>
      </c>
      <c r="D4" s="353" t="s">
        <v>177</v>
      </c>
      <c r="E4" s="331" t="s">
        <v>36</v>
      </c>
      <c r="F4" s="331" t="s">
        <v>37</v>
      </c>
      <c r="G4" s="333" t="s">
        <v>38</v>
      </c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5"/>
    </row>
    <row r="5" spans="1:20" ht="12.75" customHeight="1">
      <c r="A5" s="354"/>
      <c r="B5" s="354"/>
      <c r="C5" s="354"/>
      <c r="D5" s="354"/>
      <c r="E5" s="356"/>
      <c r="F5" s="356"/>
      <c r="G5" s="344" t="s">
        <v>39</v>
      </c>
      <c r="H5" s="345"/>
      <c r="I5" s="346"/>
      <c r="J5" s="333" t="s">
        <v>40</v>
      </c>
      <c r="K5" s="334"/>
      <c r="L5" s="334"/>
      <c r="M5" s="334"/>
      <c r="N5" s="334"/>
      <c r="O5" s="334"/>
      <c r="P5" s="334"/>
      <c r="Q5" s="334"/>
      <c r="R5" s="334"/>
      <c r="S5" s="335"/>
    </row>
    <row r="6" spans="1:20" ht="64.5" customHeight="1">
      <c r="A6" s="354"/>
      <c r="B6" s="354"/>
      <c r="C6" s="354"/>
      <c r="D6" s="354"/>
      <c r="E6" s="356"/>
      <c r="F6" s="356"/>
      <c r="G6" s="347"/>
      <c r="H6" s="348"/>
      <c r="I6" s="349"/>
      <c r="J6" s="338" t="s">
        <v>41</v>
      </c>
      <c r="K6" s="339"/>
      <c r="L6" s="340"/>
      <c r="M6" s="338" t="s">
        <v>42</v>
      </c>
      <c r="N6" s="339"/>
      <c r="O6" s="340"/>
      <c r="P6" s="331" t="s">
        <v>43</v>
      </c>
      <c r="Q6" s="331" t="s">
        <v>44</v>
      </c>
      <c r="R6" s="336" t="s">
        <v>45</v>
      </c>
      <c r="S6" s="337"/>
    </row>
    <row r="7" spans="1:20" ht="39" customHeight="1">
      <c r="A7" s="354"/>
      <c r="B7" s="354"/>
      <c r="C7" s="354"/>
      <c r="D7" s="354"/>
      <c r="E7" s="332"/>
      <c r="F7" s="332"/>
      <c r="G7" s="350"/>
      <c r="H7" s="351"/>
      <c r="I7" s="352"/>
      <c r="J7" s="341"/>
      <c r="K7" s="342"/>
      <c r="L7" s="343"/>
      <c r="M7" s="341"/>
      <c r="N7" s="342"/>
      <c r="O7" s="343"/>
      <c r="P7" s="332"/>
      <c r="Q7" s="332"/>
      <c r="R7" s="234" t="s">
        <v>39</v>
      </c>
      <c r="S7" s="234" t="s">
        <v>46</v>
      </c>
    </row>
    <row r="8" spans="1:20" ht="52.5" customHeight="1">
      <c r="A8" s="355"/>
      <c r="B8" s="355"/>
      <c r="C8" s="355"/>
      <c r="D8" s="355"/>
      <c r="E8" s="236"/>
      <c r="F8" s="236"/>
      <c r="G8" s="234" t="s">
        <v>322</v>
      </c>
      <c r="H8" s="234" t="s">
        <v>296</v>
      </c>
      <c r="I8" s="234" t="s">
        <v>323</v>
      </c>
      <c r="J8" s="234" t="s">
        <v>322</v>
      </c>
      <c r="K8" s="234" t="s">
        <v>296</v>
      </c>
      <c r="L8" s="234" t="s">
        <v>323</v>
      </c>
      <c r="M8" s="234" t="s">
        <v>322</v>
      </c>
      <c r="N8" s="234" t="s">
        <v>296</v>
      </c>
      <c r="O8" s="234" t="s">
        <v>323</v>
      </c>
      <c r="P8" s="234" t="s">
        <v>322</v>
      </c>
      <c r="Q8" s="234" t="s">
        <v>322</v>
      </c>
      <c r="R8" s="234" t="s">
        <v>322</v>
      </c>
      <c r="S8" s="234" t="s">
        <v>322</v>
      </c>
    </row>
    <row r="9" spans="1:20" ht="12.75" customHeight="1">
      <c r="A9" s="234">
        <v>1</v>
      </c>
      <c r="B9" s="234">
        <v>2</v>
      </c>
      <c r="C9" s="234">
        <v>3</v>
      </c>
      <c r="D9" s="234">
        <v>4</v>
      </c>
      <c r="E9" s="234">
        <v>5</v>
      </c>
      <c r="F9" s="234">
        <v>6</v>
      </c>
      <c r="G9" s="234">
        <v>5</v>
      </c>
      <c r="H9" s="234">
        <v>6</v>
      </c>
      <c r="I9" s="234">
        <v>7</v>
      </c>
      <c r="J9" s="234">
        <v>8</v>
      </c>
      <c r="K9" s="234">
        <v>9</v>
      </c>
      <c r="L9" s="234">
        <v>10</v>
      </c>
      <c r="M9" s="234">
        <v>11</v>
      </c>
      <c r="N9" s="234">
        <v>12</v>
      </c>
      <c r="O9" s="234">
        <v>13</v>
      </c>
      <c r="P9" s="234">
        <v>14</v>
      </c>
      <c r="Q9" s="234">
        <v>15</v>
      </c>
      <c r="R9" s="234">
        <v>16</v>
      </c>
      <c r="S9" s="234">
        <v>17</v>
      </c>
    </row>
    <row r="10" spans="1:20" ht="18.75" customHeight="1">
      <c r="A10" s="45" t="s">
        <v>91</v>
      </c>
      <c r="B10" s="46" t="s">
        <v>162</v>
      </c>
      <c r="C10" s="112" t="s">
        <v>90</v>
      </c>
      <c r="D10" s="112" t="s">
        <v>90</v>
      </c>
      <c r="E10" s="112" t="s">
        <v>90</v>
      </c>
      <c r="F10" s="112" t="s">
        <v>90</v>
      </c>
      <c r="G10" s="237">
        <f t="shared" ref="G10:S10" si="0">G12+G13+G14</f>
        <v>14420178.120000001</v>
      </c>
      <c r="H10" s="237">
        <f t="shared" si="0"/>
        <v>15725118</v>
      </c>
      <c r="I10" s="237">
        <f t="shared" si="0"/>
        <v>18437531</v>
      </c>
      <c r="J10" s="237">
        <f t="shared" si="0"/>
        <v>13467122.4</v>
      </c>
      <c r="K10" s="237">
        <f>K12+K13+K14</f>
        <v>15068160</v>
      </c>
      <c r="L10" s="237">
        <f t="shared" si="0"/>
        <v>17763729</v>
      </c>
      <c r="M10" s="237">
        <f>M12+M13+M14</f>
        <v>640142</v>
      </c>
      <c r="N10" s="237">
        <f>N12+N13+N14</f>
        <v>656958</v>
      </c>
      <c r="O10" s="237">
        <f t="shared" si="0"/>
        <v>673802</v>
      </c>
      <c r="P10" s="237">
        <f t="shared" si="0"/>
        <v>0</v>
      </c>
      <c r="Q10" s="237">
        <f t="shared" si="0"/>
        <v>0</v>
      </c>
      <c r="R10" s="237">
        <f>R12+R13+R14</f>
        <v>312913.71999999997</v>
      </c>
      <c r="S10" s="237">
        <f t="shared" si="0"/>
        <v>0</v>
      </c>
      <c r="T10" s="158"/>
    </row>
    <row r="11" spans="1:20" s="233" customFormat="1">
      <c r="A11" s="238" t="s">
        <v>40</v>
      </c>
      <c r="B11" s="239"/>
      <c r="C11" s="239"/>
      <c r="D11" s="239"/>
      <c r="E11" s="239"/>
      <c r="F11" s="239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1"/>
    </row>
    <row r="12" spans="1:20" ht="38.25">
      <c r="A12" s="238" t="s">
        <v>47</v>
      </c>
      <c r="B12" s="51" t="s">
        <v>165</v>
      </c>
      <c r="C12" s="51" t="s">
        <v>310</v>
      </c>
      <c r="D12" s="239"/>
      <c r="E12" s="239"/>
      <c r="F12" s="239"/>
      <c r="G12" s="242">
        <f>J12+M12+P12+Q12+R12+S12</f>
        <v>13467122.4</v>
      </c>
      <c r="H12" s="242">
        <f>K12+N12</f>
        <v>15068160</v>
      </c>
      <c r="I12" s="242">
        <f>L12+O12</f>
        <v>17763729</v>
      </c>
      <c r="J12" s="242">
        <v>13467122.4</v>
      </c>
      <c r="K12" s="242">
        <v>15068160</v>
      </c>
      <c r="L12" s="242">
        <v>17763729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158"/>
    </row>
    <row r="13" spans="1:20" s="233" customFormat="1">
      <c r="A13" s="238" t="s">
        <v>92</v>
      </c>
      <c r="B13" s="50" t="s">
        <v>176</v>
      </c>
      <c r="C13" s="50" t="s">
        <v>324</v>
      </c>
      <c r="D13" s="239"/>
      <c r="E13" s="239"/>
      <c r="F13" s="239"/>
      <c r="G13" s="242">
        <f>J13+M13+P13+Q13+R13+S13</f>
        <v>640142</v>
      </c>
      <c r="H13" s="242">
        <f>K13+N13</f>
        <v>656958</v>
      </c>
      <c r="I13" s="242">
        <f>L13+O13</f>
        <v>673802</v>
      </c>
      <c r="J13" s="242">
        <v>0</v>
      </c>
      <c r="K13" s="242">
        <v>0</v>
      </c>
      <c r="L13" s="242">
        <v>0</v>
      </c>
      <c r="M13" s="242">
        <v>640142</v>
      </c>
      <c r="N13" s="242">
        <v>656958</v>
      </c>
      <c r="O13" s="242">
        <v>673802</v>
      </c>
      <c r="P13" s="242">
        <v>0</v>
      </c>
      <c r="Q13" s="242">
        <v>0</v>
      </c>
      <c r="R13" s="242">
        <v>0</v>
      </c>
      <c r="S13" s="242">
        <v>0</v>
      </c>
      <c r="T13" s="241"/>
    </row>
    <row r="14" spans="1:20" s="233" customFormat="1" ht="102" customHeight="1">
      <c r="A14" s="48" t="s">
        <v>164</v>
      </c>
      <c r="B14" s="111" t="s">
        <v>175</v>
      </c>
      <c r="C14" s="111" t="s">
        <v>93</v>
      </c>
      <c r="D14" s="111"/>
      <c r="E14" s="111"/>
      <c r="F14" s="111"/>
      <c r="G14" s="243">
        <f>G16+G18+G19+G20+G21+G17</f>
        <v>312913.71999999997</v>
      </c>
      <c r="H14" s="243">
        <f t="shared" ref="H14:Q14" si="1">H16+H18+H19+H20+H21+H17</f>
        <v>0</v>
      </c>
      <c r="I14" s="243">
        <f t="shared" si="1"/>
        <v>0</v>
      </c>
      <c r="J14" s="243">
        <f t="shared" si="1"/>
        <v>0</v>
      </c>
      <c r="K14" s="243">
        <f t="shared" si="1"/>
        <v>0</v>
      </c>
      <c r="L14" s="243">
        <f t="shared" si="1"/>
        <v>0</v>
      </c>
      <c r="M14" s="243">
        <f t="shared" si="1"/>
        <v>0</v>
      </c>
      <c r="N14" s="243">
        <f t="shared" si="1"/>
        <v>0</v>
      </c>
      <c r="O14" s="243">
        <f t="shared" si="1"/>
        <v>0</v>
      </c>
      <c r="P14" s="243">
        <f t="shared" si="1"/>
        <v>0</v>
      </c>
      <c r="Q14" s="243">
        <f t="shared" si="1"/>
        <v>0</v>
      </c>
      <c r="R14" s="243">
        <f>R16+R18+R19+R20+R21+R17</f>
        <v>312913.71999999997</v>
      </c>
      <c r="S14" s="243">
        <f t="shared" ref="S14" si="2">S16+S18+S19+S20+S21</f>
        <v>0</v>
      </c>
      <c r="T14" s="241"/>
    </row>
    <row r="15" spans="1:20" s="233" customFormat="1" ht="12.75" customHeight="1">
      <c r="A15" s="238" t="s">
        <v>40</v>
      </c>
      <c r="B15" s="50"/>
      <c r="C15" s="50"/>
      <c r="D15" s="50"/>
      <c r="E15" s="50"/>
      <c r="F15" s="50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1"/>
    </row>
    <row r="16" spans="1:20" s="233" customFormat="1" ht="12.75" customHeight="1">
      <c r="A16" s="238" t="s">
        <v>325</v>
      </c>
      <c r="B16" s="50"/>
      <c r="C16" s="245" t="s">
        <v>310</v>
      </c>
      <c r="D16" s="245"/>
      <c r="E16" s="246"/>
      <c r="F16" s="246"/>
      <c r="G16" s="247">
        <f>J16+M16+P16+Q16+R16+S16</f>
        <v>312900</v>
      </c>
      <c r="H16" s="247">
        <v>0</v>
      </c>
      <c r="I16" s="247">
        <v>0</v>
      </c>
      <c r="J16" s="247">
        <v>0</v>
      </c>
      <c r="K16" s="247">
        <v>0</v>
      </c>
      <c r="L16" s="247">
        <v>0</v>
      </c>
      <c r="M16" s="247">
        <v>0</v>
      </c>
      <c r="N16" s="247">
        <v>0</v>
      </c>
      <c r="O16" s="247">
        <v>0</v>
      </c>
      <c r="P16" s="247">
        <v>0</v>
      </c>
      <c r="Q16" s="247">
        <v>0</v>
      </c>
      <c r="R16" s="247">
        <v>312900</v>
      </c>
      <c r="S16" s="247">
        <v>0</v>
      </c>
      <c r="T16" s="241"/>
    </row>
    <row r="17" spans="1:20" s="233" customFormat="1" ht="12.75" customHeight="1">
      <c r="A17" s="238" t="s">
        <v>326</v>
      </c>
      <c r="B17" s="50"/>
      <c r="C17" s="245" t="s">
        <v>310</v>
      </c>
      <c r="D17" s="245"/>
      <c r="E17" s="246"/>
      <c r="F17" s="246"/>
      <c r="G17" s="247">
        <f>J17+M17+P17+Q17+R17+S17</f>
        <v>0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  <c r="M17" s="247">
        <v>0</v>
      </c>
      <c r="N17" s="247">
        <v>0</v>
      </c>
      <c r="O17" s="247">
        <v>0</v>
      </c>
      <c r="P17" s="247">
        <v>0</v>
      </c>
      <c r="Q17" s="247">
        <v>0</v>
      </c>
      <c r="R17" s="247">
        <v>0</v>
      </c>
      <c r="S17" s="247">
        <v>0</v>
      </c>
      <c r="T17" s="241"/>
    </row>
    <row r="18" spans="1:20" s="233" customFormat="1">
      <c r="A18" s="238" t="s">
        <v>327</v>
      </c>
      <c r="B18" s="50"/>
      <c r="C18" s="245" t="s">
        <v>310</v>
      </c>
      <c r="D18" s="245"/>
      <c r="E18" s="246"/>
      <c r="F18" s="246"/>
      <c r="G18" s="247">
        <f t="shared" ref="G18:G21" si="3">J18+M18+P18+Q18+R18+S18</f>
        <v>0</v>
      </c>
      <c r="H18" s="247">
        <f t="shared" ref="H18:I20" si="4">K18+P18+Q18+R18+S18+T18</f>
        <v>0</v>
      </c>
      <c r="I18" s="247">
        <f t="shared" si="4"/>
        <v>0</v>
      </c>
      <c r="J18" s="247">
        <v>0</v>
      </c>
      <c r="K18" s="247">
        <v>0</v>
      </c>
      <c r="L18" s="247">
        <v>0</v>
      </c>
      <c r="M18" s="247">
        <v>0</v>
      </c>
      <c r="N18" s="247">
        <v>0</v>
      </c>
      <c r="O18" s="247">
        <v>0</v>
      </c>
      <c r="P18" s="247">
        <v>0</v>
      </c>
      <c r="Q18" s="247">
        <v>0</v>
      </c>
      <c r="R18" s="247">
        <v>0</v>
      </c>
      <c r="S18" s="247">
        <v>0</v>
      </c>
      <c r="T18" s="241"/>
    </row>
    <row r="19" spans="1:20" s="233" customFormat="1" ht="25.5">
      <c r="A19" s="238" t="s">
        <v>328</v>
      </c>
      <c r="B19" s="50"/>
      <c r="C19" s="245" t="s">
        <v>329</v>
      </c>
      <c r="D19" s="245"/>
      <c r="E19" s="246"/>
      <c r="F19" s="246"/>
      <c r="G19" s="247">
        <f t="shared" si="3"/>
        <v>0</v>
      </c>
      <c r="H19" s="247">
        <f t="shared" si="4"/>
        <v>0</v>
      </c>
      <c r="I19" s="247">
        <f t="shared" si="4"/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1"/>
    </row>
    <row r="20" spans="1:20" s="233" customFormat="1" ht="25.5">
      <c r="A20" s="238" t="s">
        <v>330</v>
      </c>
      <c r="B20" s="50"/>
      <c r="C20" s="245" t="s">
        <v>331</v>
      </c>
      <c r="D20" s="245"/>
      <c r="E20" s="246"/>
      <c r="F20" s="246"/>
      <c r="G20" s="247">
        <f t="shared" si="3"/>
        <v>0</v>
      </c>
      <c r="H20" s="247">
        <f t="shared" si="4"/>
        <v>0</v>
      </c>
      <c r="I20" s="247">
        <f t="shared" si="4"/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7">
        <v>0</v>
      </c>
      <c r="Q20" s="247">
        <v>0</v>
      </c>
      <c r="R20" s="247">
        <v>0</v>
      </c>
      <c r="S20" s="247">
        <v>0</v>
      </c>
      <c r="T20" s="241"/>
    </row>
    <row r="21" spans="1:20" s="233" customFormat="1">
      <c r="A21" s="238" t="s">
        <v>332</v>
      </c>
      <c r="B21" s="50"/>
      <c r="C21" s="245" t="s">
        <v>333</v>
      </c>
      <c r="D21" s="245"/>
      <c r="E21" s="246"/>
      <c r="F21" s="246"/>
      <c r="G21" s="247">
        <f t="shared" si="3"/>
        <v>13.72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7">
        <v>0</v>
      </c>
      <c r="R21" s="247">
        <v>13.72</v>
      </c>
      <c r="S21" s="248">
        <v>0</v>
      </c>
      <c r="T21" s="241"/>
    </row>
    <row r="22" spans="1:20" ht="18.75" customHeight="1">
      <c r="A22" s="45" t="s">
        <v>94</v>
      </c>
      <c r="B22" s="46" t="s">
        <v>163</v>
      </c>
      <c r="C22" s="249" t="s">
        <v>90</v>
      </c>
      <c r="D22" s="249" t="s">
        <v>90</v>
      </c>
      <c r="E22" s="250" t="s">
        <v>90</v>
      </c>
      <c r="F22" s="250" t="s">
        <v>90</v>
      </c>
      <c r="G22" s="251">
        <f>J22+M22+P22+Q22+R22+S22</f>
        <v>14420178.120000001</v>
      </c>
      <c r="H22" s="251">
        <f>K22+N22</f>
        <v>15725118</v>
      </c>
      <c r="I22" s="251">
        <f>L22+O22</f>
        <v>18437531</v>
      </c>
      <c r="J22" s="251">
        <f>J23+J29+J32+J35+J48+J52</f>
        <v>13467122.4</v>
      </c>
      <c r="K22" s="251">
        <f t="shared" ref="K22:O22" si="5">K23+K29+K32+K35+K48+K52</f>
        <v>15068160</v>
      </c>
      <c r="L22" s="251">
        <f t="shared" si="5"/>
        <v>17763729</v>
      </c>
      <c r="M22" s="251">
        <f t="shared" si="5"/>
        <v>640142</v>
      </c>
      <c r="N22" s="251">
        <f t="shared" si="5"/>
        <v>656958</v>
      </c>
      <c r="O22" s="251">
        <f t="shared" si="5"/>
        <v>673802</v>
      </c>
      <c r="P22" s="251">
        <f t="shared" ref="P22:S22" si="6">P23+P29+P32+P35+P48+P52+P42</f>
        <v>0</v>
      </c>
      <c r="Q22" s="251">
        <f t="shared" si="6"/>
        <v>0</v>
      </c>
      <c r="R22" s="251">
        <f t="shared" si="6"/>
        <v>312913.71999999997</v>
      </c>
      <c r="S22" s="251">
        <f t="shared" si="6"/>
        <v>0</v>
      </c>
      <c r="T22" s="158">
        <f>G22-G10</f>
        <v>0</v>
      </c>
    </row>
    <row r="23" spans="1:20" ht="24" customHeight="1">
      <c r="A23" s="198" t="s">
        <v>232</v>
      </c>
      <c r="B23" s="199" t="s">
        <v>231</v>
      </c>
      <c r="C23" s="252" t="s">
        <v>118</v>
      </c>
      <c r="D23" s="252" t="s">
        <v>118</v>
      </c>
      <c r="E23" s="253"/>
      <c r="F23" s="253"/>
      <c r="G23" s="254">
        <f>G24</f>
        <v>9461690</v>
      </c>
      <c r="H23" s="254">
        <f t="shared" ref="H23" si="7">H24</f>
        <v>11047790</v>
      </c>
      <c r="I23" s="254">
        <f>I24</f>
        <v>13736690</v>
      </c>
      <c r="J23" s="254">
        <f>J24</f>
        <v>9364600</v>
      </c>
      <c r="K23" s="254">
        <f t="shared" ref="K23:M23" si="8">K24</f>
        <v>10950700</v>
      </c>
      <c r="L23" s="254">
        <f t="shared" si="8"/>
        <v>13639600</v>
      </c>
      <c r="M23" s="254">
        <f t="shared" si="8"/>
        <v>97090</v>
      </c>
      <c r="N23" s="254">
        <f>N24</f>
        <v>97090</v>
      </c>
      <c r="O23" s="254">
        <f>O24</f>
        <v>97090</v>
      </c>
      <c r="P23" s="254">
        <f t="shared" ref="P23:S23" si="9">P24</f>
        <v>0</v>
      </c>
      <c r="Q23" s="254">
        <f t="shared" si="9"/>
        <v>0</v>
      </c>
      <c r="R23" s="254">
        <f t="shared" si="9"/>
        <v>0</v>
      </c>
      <c r="S23" s="254">
        <f t="shared" si="9"/>
        <v>0</v>
      </c>
      <c r="T23" s="158"/>
    </row>
    <row r="24" spans="1:20" ht="25.5">
      <c r="A24" s="48" t="s">
        <v>95</v>
      </c>
      <c r="B24" s="49" t="s">
        <v>96</v>
      </c>
      <c r="C24" s="197" t="s">
        <v>118</v>
      </c>
      <c r="D24" s="197" t="s">
        <v>118</v>
      </c>
      <c r="E24" s="255"/>
      <c r="F24" s="255"/>
      <c r="G24" s="256">
        <f>J24+M24+P24+Q24+R24+S24</f>
        <v>9461690</v>
      </c>
      <c r="H24" s="256">
        <f>K24+N24</f>
        <v>11047790</v>
      </c>
      <c r="I24" s="256">
        <f>L24+O24</f>
        <v>13736690</v>
      </c>
      <c r="J24" s="256">
        <f>J26+J27+J28</f>
        <v>9364600</v>
      </c>
      <c r="K24" s="256">
        <f>K26+K27+K28</f>
        <v>10950700</v>
      </c>
      <c r="L24" s="256">
        <f>L26+L27+L28</f>
        <v>13639600</v>
      </c>
      <c r="M24" s="256">
        <f t="shared" ref="M24:S24" si="10">M26+M27+M28</f>
        <v>97090</v>
      </c>
      <c r="N24" s="256">
        <f t="shared" si="10"/>
        <v>97090</v>
      </c>
      <c r="O24" s="256">
        <f t="shared" si="10"/>
        <v>97090</v>
      </c>
      <c r="P24" s="256">
        <f t="shared" si="10"/>
        <v>0</v>
      </c>
      <c r="Q24" s="256">
        <f t="shared" si="10"/>
        <v>0</v>
      </c>
      <c r="R24" s="256">
        <f t="shared" si="10"/>
        <v>0</v>
      </c>
      <c r="S24" s="256">
        <f t="shared" si="10"/>
        <v>0</v>
      </c>
      <c r="T24" s="158"/>
    </row>
    <row r="25" spans="1:20" s="233" customFormat="1" ht="12" customHeight="1">
      <c r="A25" s="238" t="s">
        <v>40</v>
      </c>
      <c r="B25" s="239"/>
      <c r="C25" s="257"/>
      <c r="D25" s="257"/>
      <c r="E25" s="258"/>
      <c r="F25" s="258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1"/>
    </row>
    <row r="26" spans="1:20" ht="20.25" customHeight="1">
      <c r="A26" s="259" t="s">
        <v>48</v>
      </c>
      <c r="B26" s="260"/>
      <c r="C26" s="261" t="s">
        <v>167</v>
      </c>
      <c r="D26" s="261" t="s">
        <v>96</v>
      </c>
      <c r="E26" s="262"/>
      <c r="F26" s="262"/>
      <c r="G26" s="263">
        <f>J26+M26+P26+Q26+R26+S26</f>
        <v>7184570</v>
      </c>
      <c r="H26" s="263">
        <f t="shared" ref="H26:I28" si="11">K26</f>
        <v>8320700</v>
      </c>
      <c r="I26" s="263">
        <f t="shared" si="11"/>
        <v>10386400</v>
      </c>
      <c r="J26" s="263">
        <v>7110000</v>
      </c>
      <c r="K26" s="263">
        <v>8320700</v>
      </c>
      <c r="L26" s="263">
        <v>10386400</v>
      </c>
      <c r="M26" s="263">
        <v>74570</v>
      </c>
      <c r="N26" s="263">
        <v>74570</v>
      </c>
      <c r="O26" s="263">
        <v>74570</v>
      </c>
      <c r="P26" s="263">
        <v>0</v>
      </c>
      <c r="Q26" s="263">
        <v>0</v>
      </c>
      <c r="R26" s="263">
        <v>0</v>
      </c>
      <c r="S26" s="263">
        <v>0</v>
      </c>
      <c r="T26" s="158"/>
    </row>
    <row r="27" spans="1:20" s="270" customFormat="1" ht="25.5" customHeight="1">
      <c r="A27" s="264" t="s">
        <v>334</v>
      </c>
      <c r="B27" s="265"/>
      <c r="C27" s="266" t="s">
        <v>167</v>
      </c>
      <c r="D27" s="266" t="s">
        <v>335</v>
      </c>
      <c r="E27" s="267"/>
      <c r="F27" s="267"/>
      <c r="G27" s="268">
        <v>0</v>
      </c>
      <c r="H27" s="268">
        <v>0</v>
      </c>
      <c r="I27" s="268">
        <v>0</v>
      </c>
      <c r="J27" s="268">
        <v>90000</v>
      </c>
      <c r="K27" s="268">
        <v>90000</v>
      </c>
      <c r="L27" s="268">
        <v>90000</v>
      </c>
      <c r="M27" s="268">
        <v>0</v>
      </c>
      <c r="N27" s="268">
        <v>0</v>
      </c>
      <c r="O27" s="268">
        <v>0</v>
      </c>
      <c r="P27" s="268">
        <v>0</v>
      </c>
      <c r="Q27" s="268">
        <v>0</v>
      </c>
      <c r="R27" s="268">
        <v>0</v>
      </c>
      <c r="S27" s="268">
        <v>0</v>
      </c>
      <c r="T27" s="269"/>
    </row>
    <row r="28" spans="1:20" ht="25.5">
      <c r="A28" s="259" t="s">
        <v>49</v>
      </c>
      <c r="B28" s="260"/>
      <c r="C28" s="261" t="s">
        <v>168</v>
      </c>
      <c r="D28" s="261" t="s">
        <v>97</v>
      </c>
      <c r="E28" s="262"/>
      <c r="F28" s="262"/>
      <c r="G28" s="263">
        <f>J28+M28+P28+Q28+R28+S28</f>
        <v>2187120</v>
      </c>
      <c r="H28" s="263">
        <f t="shared" si="11"/>
        <v>2540000</v>
      </c>
      <c r="I28" s="263">
        <f t="shared" si="11"/>
        <v>3163200</v>
      </c>
      <c r="J28" s="263">
        <v>2164600</v>
      </c>
      <c r="K28" s="263">
        <v>2540000</v>
      </c>
      <c r="L28" s="263">
        <v>3163200</v>
      </c>
      <c r="M28" s="263">
        <v>22520</v>
      </c>
      <c r="N28" s="263">
        <v>22520</v>
      </c>
      <c r="O28" s="263">
        <v>22520</v>
      </c>
      <c r="P28" s="263">
        <v>0</v>
      </c>
      <c r="Q28" s="263">
        <v>0</v>
      </c>
      <c r="R28" s="263">
        <v>0</v>
      </c>
      <c r="S28" s="263">
        <v>0</v>
      </c>
      <c r="T28" s="158"/>
    </row>
    <row r="29" spans="1:20" s="233" customFormat="1" ht="17.25" customHeight="1">
      <c r="A29" s="48" t="s">
        <v>174</v>
      </c>
      <c r="B29" s="49" t="s">
        <v>98</v>
      </c>
      <c r="C29" s="197" t="s">
        <v>118</v>
      </c>
      <c r="D29" s="197" t="s">
        <v>118</v>
      </c>
      <c r="E29" s="255"/>
      <c r="F29" s="255"/>
      <c r="G29" s="256">
        <f>J29+M29+P29+Q29+R29+S29</f>
        <v>8012</v>
      </c>
      <c r="H29" s="256">
        <f>K29+N29</f>
        <v>8316</v>
      </c>
      <c r="I29" s="256">
        <f>L29+O29</f>
        <v>8648</v>
      </c>
      <c r="J29" s="256">
        <f>J31</f>
        <v>0</v>
      </c>
      <c r="K29" s="256">
        <f t="shared" ref="K29:S29" si="12">K31</f>
        <v>0</v>
      </c>
      <c r="L29" s="256">
        <f t="shared" si="12"/>
        <v>0</v>
      </c>
      <c r="M29" s="256">
        <f t="shared" si="12"/>
        <v>8012</v>
      </c>
      <c r="N29" s="256">
        <f t="shared" si="12"/>
        <v>8316</v>
      </c>
      <c r="O29" s="256">
        <f t="shared" si="12"/>
        <v>8648</v>
      </c>
      <c r="P29" s="256">
        <f t="shared" si="12"/>
        <v>0</v>
      </c>
      <c r="Q29" s="256">
        <f t="shared" si="12"/>
        <v>0</v>
      </c>
      <c r="R29" s="256">
        <f t="shared" si="12"/>
        <v>0</v>
      </c>
      <c r="S29" s="256">
        <f t="shared" si="12"/>
        <v>0</v>
      </c>
      <c r="T29" s="241"/>
    </row>
    <row r="30" spans="1:20" s="233" customFormat="1" ht="12" customHeight="1">
      <c r="A30" s="238" t="s">
        <v>40</v>
      </c>
      <c r="B30" s="239"/>
      <c r="C30" s="257"/>
      <c r="D30" s="257"/>
      <c r="E30" s="258"/>
      <c r="F30" s="258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1"/>
    </row>
    <row r="31" spans="1:20" s="233" customFormat="1" ht="25.5">
      <c r="A31" s="238" t="s">
        <v>336</v>
      </c>
      <c r="B31" s="239"/>
      <c r="C31" s="245" t="s">
        <v>171</v>
      </c>
      <c r="D31" s="245" t="s">
        <v>233</v>
      </c>
      <c r="E31" s="258"/>
      <c r="F31" s="258"/>
      <c r="G31" s="247">
        <f>J31+M31+P31+Q31+R31+S31</f>
        <v>8012</v>
      </c>
      <c r="H31" s="247">
        <f>K31</f>
        <v>0</v>
      </c>
      <c r="I31" s="247">
        <f>L31</f>
        <v>0</v>
      </c>
      <c r="J31" s="247">
        <v>0</v>
      </c>
      <c r="K31" s="247">
        <v>0</v>
      </c>
      <c r="L31" s="247">
        <v>0</v>
      </c>
      <c r="M31" s="247">
        <v>8012</v>
      </c>
      <c r="N31" s="247">
        <v>8316</v>
      </c>
      <c r="O31" s="247">
        <v>8648</v>
      </c>
      <c r="P31" s="247">
        <v>0</v>
      </c>
      <c r="Q31" s="247">
        <v>0</v>
      </c>
      <c r="R31" s="247">
        <v>0</v>
      </c>
      <c r="S31" s="247">
        <v>0</v>
      </c>
      <c r="T31" s="241"/>
    </row>
    <row r="32" spans="1:20" s="233" customFormat="1" ht="15" customHeight="1">
      <c r="A32" s="48" t="s">
        <v>173</v>
      </c>
      <c r="B32" s="49" t="s">
        <v>181</v>
      </c>
      <c r="C32" s="197" t="s">
        <v>118</v>
      </c>
      <c r="D32" s="197" t="s">
        <v>118</v>
      </c>
      <c r="E32" s="255"/>
      <c r="F32" s="255"/>
      <c r="G32" s="256">
        <f>J32+M32+P32+Q32+R32+S32</f>
        <v>390270</v>
      </c>
      <c r="H32" s="256">
        <f>K32</f>
        <v>390270</v>
      </c>
      <c r="I32" s="256">
        <f>L32</f>
        <v>344439</v>
      </c>
      <c r="J32" s="256">
        <f>J33+J34</f>
        <v>390270</v>
      </c>
      <c r="K32" s="256">
        <f>K33+K34</f>
        <v>390270</v>
      </c>
      <c r="L32" s="256">
        <f>L33+L34</f>
        <v>344439</v>
      </c>
      <c r="M32" s="256">
        <f t="shared" ref="M32:S32" si="13">M33+M34</f>
        <v>0</v>
      </c>
      <c r="N32" s="256">
        <f t="shared" si="13"/>
        <v>0</v>
      </c>
      <c r="O32" s="256">
        <f t="shared" si="13"/>
        <v>0</v>
      </c>
      <c r="P32" s="256">
        <f t="shared" si="13"/>
        <v>0</v>
      </c>
      <c r="Q32" s="256">
        <f t="shared" si="13"/>
        <v>0</v>
      </c>
      <c r="R32" s="256">
        <f t="shared" si="13"/>
        <v>0</v>
      </c>
      <c r="S32" s="256">
        <f t="shared" si="13"/>
        <v>0</v>
      </c>
      <c r="T32" s="241"/>
    </row>
    <row r="33" spans="1:20" s="233" customFormat="1" ht="14.25" customHeight="1">
      <c r="A33" s="113" t="s">
        <v>172</v>
      </c>
      <c r="B33" s="50"/>
      <c r="C33" s="245" t="s">
        <v>169</v>
      </c>
      <c r="D33" s="245" t="s">
        <v>311</v>
      </c>
      <c r="E33" s="246"/>
      <c r="F33" s="246"/>
      <c r="G33" s="247">
        <f t="shared" ref="G33:G34" si="14">J33+M33+P33+Q33+R33+S33</f>
        <v>381430</v>
      </c>
      <c r="H33" s="247">
        <f t="shared" ref="H33:I34" si="15">K33</f>
        <v>381430</v>
      </c>
      <c r="I33" s="247">
        <f t="shared" si="15"/>
        <v>335599</v>
      </c>
      <c r="J33" s="247">
        <v>381430</v>
      </c>
      <c r="K33" s="247">
        <v>381430</v>
      </c>
      <c r="L33" s="247">
        <v>335599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0</v>
      </c>
      <c r="T33" s="241"/>
    </row>
    <row r="34" spans="1:20" s="233" customFormat="1">
      <c r="A34" s="113" t="s">
        <v>172</v>
      </c>
      <c r="B34" s="50"/>
      <c r="C34" s="245" t="s">
        <v>170</v>
      </c>
      <c r="D34" s="245" t="s">
        <v>311</v>
      </c>
      <c r="E34" s="246"/>
      <c r="F34" s="246"/>
      <c r="G34" s="247">
        <f t="shared" si="14"/>
        <v>8840</v>
      </c>
      <c r="H34" s="247">
        <f t="shared" si="15"/>
        <v>8840</v>
      </c>
      <c r="I34" s="247">
        <f t="shared" si="15"/>
        <v>8840</v>
      </c>
      <c r="J34" s="247">
        <v>8840</v>
      </c>
      <c r="K34" s="247">
        <v>8840</v>
      </c>
      <c r="L34" s="247">
        <v>8840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1"/>
    </row>
    <row r="35" spans="1:20" ht="27.75" customHeight="1">
      <c r="A35" s="48" t="s">
        <v>337</v>
      </c>
      <c r="B35" s="49" t="s">
        <v>103</v>
      </c>
      <c r="C35" s="197" t="s">
        <v>118</v>
      </c>
      <c r="D35" s="197" t="s">
        <v>118</v>
      </c>
      <c r="E35" s="255"/>
      <c r="F35" s="255"/>
      <c r="G35" s="256">
        <f>J35+M35+P35+Q35+R35+S35</f>
        <v>4247306.12</v>
      </c>
      <c r="H35" s="256">
        <f>K35+N35</f>
        <v>4278742</v>
      </c>
      <c r="I35" s="256">
        <f>L35+O35</f>
        <v>4347754</v>
      </c>
      <c r="J35" s="256">
        <f>J37+J38+J39+J40+J41+J42</f>
        <v>3712252.4</v>
      </c>
      <c r="K35" s="256">
        <f>K37+K38+K39+K40+K41+K42</f>
        <v>3727190</v>
      </c>
      <c r="L35" s="256">
        <f>L37+L38+L39+L40+L41+L42</f>
        <v>3779690</v>
      </c>
      <c r="M35" s="256">
        <f t="shared" ref="M35:O35" si="16">M37+M38+M39+M40+M41+M42</f>
        <v>535040</v>
      </c>
      <c r="N35" s="256">
        <f t="shared" si="16"/>
        <v>551552</v>
      </c>
      <c r="O35" s="256">
        <f t="shared" si="16"/>
        <v>568064</v>
      </c>
      <c r="P35" s="256">
        <f t="shared" ref="P35:S35" si="17">P37+P38+P39+P40+P41</f>
        <v>0</v>
      </c>
      <c r="Q35" s="256">
        <f t="shared" si="17"/>
        <v>0</v>
      </c>
      <c r="R35" s="256">
        <f t="shared" si="17"/>
        <v>13.72</v>
      </c>
      <c r="S35" s="256">
        <f t="shared" si="17"/>
        <v>0</v>
      </c>
      <c r="T35" s="158">
        <f>G35+G42</f>
        <v>5824576.1200000001</v>
      </c>
    </row>
    <row r="36" spans="1:20" s="233" customFormat="1">
      <c r="A36" s="238" t="s">
        <v>40</v>
      </c>
      <c r="B36" s="239"/>
      <c r="C36" s="245"/>
      <c r="D36" s="257"/>
      <c r="E36" s="258"/>
      <c r="F36" s="258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1"/>
    </row>
    <row r="37" spans="1:20">
      <c r="A37" s="238" t="s">
        <v>178</v>
      </c>
      <c r="B37" s="239"/>
      <c r="C37" s="245" t="s">
        <v>338</v>
      </c>
      <c r="D37" s="261" t="s">
        <v>99</v>
      </c>
      <c r="E37" s="262"/>
      <c r="F37" s="262"/>
      <c r="G37" s="263">
        <f t="shared" ref="G37:G47" si="18">J37+M37+P37+Q37+R37+S37</f>
        <v>7009.72</v>
      </c>
      <c r="H37" s="263">
        <f>K37</f>
        <v>7000</v>
      </c>
      <c r="I37" s="263">
        <f>L37</f>
        <v>7000</v>
      </c>
      <c r="J37" s="263">
        <v>7000</v>
      </c>
      <c r="K37" s="263">
        <v>7000</v>
      </c>
      <c r="L37" s="263">
        <v>7000</v>
      </c>
      <c r="M37" s="263">
        <v>0</v>
      </c>
      <c r="N37" s="263">
        <v>0</v>
      </c>
      <c r="O37" s="263">
        <v>0</v>
      </c>
      <c r="P37" s="263">
        <v>0</v>
      </c>
      <c r="Q37" s="263">
        <v>0</v>
      </c>
      <c r="R37" s="263">
        <v>9.7200000000000006</v>
      </c>
      <c r="S37" s="263">
        <v>0</v>
      </c>
      <c r="T37" s="158"/>
    </row>
    <row r="38" spans="1:20" s="53" customFormat="1">
      <c r="A38" s="238" t="s">
        <v>179</v>
      </c>
      <c r="B38" s="239"/>
      <c r="C38" s="245" t="s">
        <v>166</v>
      </c>
      <c r="D38" s="245" t="s">
        <v>100</v>
      </c>
      <c r="E38" s="258"/>
      <c r="F38" s="258"/>
      <c r="G38" s="247">
        <f t="shared" si="18"/>
        <v>2642536.4</v>
      </c>
      <c r="H38" s="263">
        <f>K38</f>
        <v>2641670</v>
      </c>
      <c r="I38" s="263">
        <f t="shared" ref="H38:I47" si="19">L38</f>
        <v>2641670</v>
      </c>
      <c r="J38" s="263">
        <v>2642532.4</v>
      </c>
      <c r="K38" s="263">
        <v>2641670</v>
      </c>
      <c r="L38" s="263">
        <v>2641670</v>
      </c>
      <c r="M38" s="263">
        <v>0</v>
      </c>
      <c r="N38" s="247">
        <v>0</v>
      </c>
      <c r="O38" s="247">
        <v>0</v>
      </c>
      <c r="P38" s="247">
        <v>0</v>
      </c>
      <c r="Q38" s="247">
        <v>0</v>
      </c>
      <c r="R38" s="247">
        <v>4</v>
      </c>
      <c r="S38" s="247">
        <v>0</v>
      </c>
      <c r="T38" s="271"/>
    </row>
    <row r="39" spans="1:20" s="233" customFormat="1" ht="25.5">
      <c r="A39" s="238" t="s">
        <v>180</v>
      </c>
      <c r="B39" s="239"/>
      <c r="C39" s="245" t="s">
        <v>166</v>
      </c>
      <c r="D39" s="245" t="s">
        <v>101</v>
      </c>
      <c r="E39" s="258"/>
      <c r="F39" s="258"/>
      <c r="G39" s="247">
        <f>J39+M39+P39+Q39+R39+S39</f>
        <v>180130</v>
      </c>
      <c r="H39" s="263">
        <f t="shared" si="19"/>
        <v>180130</v>
      </c>
      <c r="I39" s="263">
        <f>L39</f>
        <v>192560</v>
      </c>
      <c r="J39" s="263">
        <v>180130</v>
      </c>
      <c r="K39" s="263">
        <v>180130</v>
      </c>
      <c r="L39" s="263">
        <v>192560</v>
      </c>
      <c r="M39" s="263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47">
        <v>0</v>
      </c>
      <c r="T39" s="241"/>
    </row>
    <row r="40" spans="1:20" s="233" customFormat="1">
      <c r="A40" s="238" t="s">
        <v>51</v>
      </c>
      <c r="B40" s="239"/>
      <c r="C40" s="245" t="s">
        <v>166</v>
      </c>
      <c r="D40" s="245" t="s">
        <v>102</v>
      </c>
      <c r="E40" s="258"/>
      <c r="F40" s="258"/>
      <c r="G40" s="247">
        <f>J40+M40+P40+Q40+R40+S40</f>
        <v>150230</v>
      </c>
      <c r="H40" s="263">
        <f t="shared" si="19"/>
        <v>103640</v>
      </c>
      <c r="I40" s="263">
        <f t="shared" si="19"/>
        <v>103640</v>
      </c>
      <c r="J40" s="263">
        <v>103640</v>
      </c>
      <c r="K40" s="263">
        <v>103640</v>
      </c>
      <c r="L40" s="263">
        <v>103640</v>
      </c>
      <c r="M40" s="263">
        <v>46590</v>
      </c>
      <c r="N40" s="263">
        <v>46590</v>
      </c>
      <c r="O40" s="263">
        <v>46590</v>
      </c>
      <c r="P40" s="247">
        <v>0</v>
      </c>
      <c r="Q40" s="247">
        <v>0</v>
      </c>
      <c r="R40" s="247"/>
      <c r="S40" s="247">
        <v>0</v>
      </c>
      <c r="T40" s="241"/>
    </row>
    <row r="41" spans="1:20" s="233" customFormat="1" ht="24" customHeight="1">
      <c r="A41" s="238" t="s">
        <v>339</v>
      </c>
      <c r="B41" s="239"/>
      <c r="C41" s="245" t="s">
        <v>166</v>
      </c>
      <c r="D41" s="245" t="s">
        <v>340</v>
      </c>
      <c r="E41" s="258"/>
      <c r="F41" s="258"/>
      <c r="G41" s="247">
        <f>J41+M41+P41+Q41+R41+S41</f>
        <v>3030</v>
      </c>
      <c r="H41" s="263">
        <f t="shared" si="19"/>
        <v>3030</v>
      </c>
      <c r="I41" s="263">
        <f t="shared" si="19"/>
        <v>3030</v>
      </c>
      <c r="J41" s="263">
        <v>3030</v>
      </c>
      <c r="K41" s="263">
        <v>3030</v>
      </c>
      <c r="L41" s="263">
        <v>3030</v>
      </c>
      <c r="M41" s="263">
        <v>0</v>
      </c>
      <c r="N41" s="247">
        <v>0</v>
      </c>
      <c r="O41" s="247">
        <v>0</v>
      </c>
      <c r="P41" s="247">
        <v>0</v>
      </c>
      <c r="Q41" s="247">
        <v>0</v>
      </c>
      <c r="R41" s="247">
        <v>0</v>
      </c>
      <c r="S41" s="247">
        <v>0</v>
      </c>
      <c r="T41" s="241"/>
    </row>
    <row r="42" spans="1:20" s="233" customFormat="1" ht="25.5">
      <c r="A42" s="48" t="s">
        <v>341</v>
      </c>
      <c r="B42" s="272"/>
      <c r="C42" s="197" t="s">
        <v>90</v>
      </c>
      <c r="D42" s="197" t="s">
        <v>90</v>
      </c>
      <c r="E42" s="255"/>
      <c r="F42" s="255"/>
      <c r="G42" s="256">
        <f>J42+M42+P42+Q42+R42+S42</f>
        <v>1577270</v>
      </c>
      <c r="H42" s="256">
        <f t="shared" ref="H42:I42" si="20">K42+N42+Q42+R42+S42+T42</f>
        <v>1609582</v>
      </c>
      <c r="I42" s="256">
        <f t="shared" si="20"/>
        <v>1666164</v>
      </c>
      <c r="J42" s="256">
        <f>J43+J44+J45+J46+J47</f>
        <v>775920</v>
      </c>
      <c r="K42" s="256">
        <f t="shared" ref="K42:S42" si="21">K43+K44+K45+K46+K47</f>
        <v>791720</v>
      </c>
      <c r="L42" s="256">
        <f t="shared" si="21"/>
        <v>831790</v>
      </c>
      <c r="M42" s="256">
        <f t="shared" si="21"/>
        <v>488450</v>
      </c>
      <c r="N42" s="256">
        <f t="shared" si="21"/>
        <v>504962</v>
      </c>
      <c r="O42" s="256">
        <f t="shared" si="21"/>
        <v>521474</v>
      </c>
      <c r="P42" s="256">
        <f t="shared" si="21"/>
        <v>0</v>
      </c>
      <c r="Q42" s="256">
        <f t="shared" si="21"/>
        <v>0</v>
      </c>
      <c r="R42" s="256">
        <f t="shared" si="21"/>
        <v>312900</v>
      </c>
      <c r="S42" s="256">
        <f t="shared" si="21"/>
        <v>0</v>
      </c>
      <c r="T42" s="241"/>
    </row>
    <row r="43" spans="1:20" s="233" customFormat="1" ht="25.5">
      <c r="A43" s="259" t="s">
        <v>221</v>
      </c>
      <c r="B43" s="239"/>
      <c r="C43" s="245" t="s">
        <v>166</v>
      </c>
      <c r="D43" s="245" t="s">
        <v>105</v>
      </c>
      <c r="E43" s="258"/>
      <c r="F43" s="258"/>
      <c r="G43" s="247">
        <f t="shared" si="18"/>
        <v>167000</v>
      </c>
      <c r="H43" s="247">
        <f t="shared" si="19"/>
        <v>177800</v>
      </c>
      <c r="I43" s="247">
        <f t="shared" si="19"/>
        <v>184340</v>
      </c>
      <c r="J43" s="263">
        <v>167000</v>
      </c>
      <c r="K43" s="263">
        <v>177800</v>
      </c>
      <c r="L43" s="263">
        <v>184340</v>
      </c>
      <c r="M43" s="263">
        <v>0</v>
      </c>
      <c r="N43" s="247">
        <v>0</v>
      </c>
      <c r="O43" s="247">
        <v>0</v>
      </c>
      <c r="P43" s="247">
        <v>0</v>
      </c>
      <c r="Q43" s="247">
        <v>0</v>
      </c>
      <c r="R43" s="247">
        <v>0</v>
      </c>
      <c r="S43" s="247">
        <v>0</v>
      </c>
      <c r="T43" s="241"/>
    </row>
    <row r="44" spans="1:20" s="233" customFormat="1" ht="51">
      <c r="A44" s="259" t="s">
        <v>342</v>
      </c>
      <c r="B44" s="260"/>
      <c r="C44" s="261" t="s">
        <v>166</v>
      </c>
      <c r="D44" s="261" t="s">
        <v>343</v>
      </c>
      <c r="E44" s="262"/>
      <c r="F44" s="262"/>
      <c r="G44" s="247">
        <f t="shared" si="18"/>
        <v>1000</v>
      </c>
      <c r="H44" s="247">
        <f t="shared" si="19"/>
        <v>1000</v>
      </c>
      <c r="I44" s="247">
        <f t="shared" si="19"/>
        <v>1000</v>
      </c>
      <c r="J44" s="263">
        <v>1000</v>
      </c>
      <c r="K44" s="263">
        <v>1000</v>
      </c>
      <c r="L44" s="263">
        <v>1000</v>
      </c>
      <c r="M44" s="263">
        <v>0</v>
      </c>
      <c r="N44" s="263">
        <v>0</v>
      </c>
      <c r="O44" s="263">
        <v>0</v>
      </c>
      <c r="P44" s="263">
        <v>0</v>
      </c>
      <c r="Q44" s="263">
        <v>0</v>
      </c>
      <c r="R44" s="247">
        <v>0</v>
      </c>
      <c r="S44" s="263">
        <v>0</v>
      </c>
      <c r="T44" s="241"/>
    </row>
    <row r="45" spans="1:20" s="233" customFormat="1" ht="25.5">
      <c r="A45" s="259" t="s">
        <v>344</v>
      </c>
      <c r="B45" s="260"/>
      <c r="C45" s="261" t="s">
        <v>166</v>
      </c>
      <c r="D45" s="261" t="s">
        <v>345</v>
      </c>
      <c r="E45" s="262"/>
      <c r="F45" s="262"/>
      <c r="G45" s="247">
        <f t="shared" si="18"/>
        <v>1288670</v>
      </c>
      <c r="H45" s="247">
        <f t="shared" si="19"/>
        <v>487320</v>
      </c>
      <c r="I45" s="247">
        <f t="shared" si="19"/>
        <v>504320</v>
      </c>
      <c r="J45" s="263">
        <v>487320</v>
      </c>
      <c r="K45" s="263">
        <v>487320</v>
      </c>
      <c r="L45" s="263">
        <v>504320</v>
      </c>
      <c r="M45" s="263">
        <v>488450</v>
      </c>
      <c r="N45" s="263">
        <v>504962</v>
      </c>
      <c r="O45" s="263">
        <v>521474</v>
      </c>
      <c r="P45" s="263">
        <v>0</v>
      </c>
      <c r="Q45" s="263">
        <v>0</v>
      </c>
      <c r="R45" s="247">
        <v>312900</v>
      </c>
      <c r="S45" s="263">
        <v>0</v>
      </c>
      <c r="T45" s="241"/>
    </row>
    <row r="46" spans="1:20" s="233" customFormat="1" ht="25.5">
      <c r="A46" s="259" t="s">
        <v>346</v>
      </c>
      <c r="B46" s="260"/>
      <c r="C46" s="261" t="s">
        <v>166</v>
      </c>
      <c r="D46" s="261" t="s">
        <v>347</v>
      </c>
      <c r="E46" s="262"/>
      <c r="F46" s="262"/>
      <c r="G46" s="247">
        <f t="shared" si="18"/>
        <v>75600</v>
      </c>
      <c r="H46" s="247">
        <f t="shared" si="19"/>
        <v>75600</v>
      </c>
      <c r="I46" s="247">
        <f t="shared" si="19"/>
        <v>79350</v>
      </c>
      <c r="J46" s="263">
        <v>75600</v>
      </c>
      <c r="K46" s="263">
        <v>75600</v>
      </c>
      <c r="L46" s="263">
        <v>79350</v>
      </c>
      <c r="M46" s="263">
        <v>0</v>
      </c>
      <c r="N46" s="263">
        <v>0</v>
      </c>
      <c r="O46" s="263">
        <v>0</v>
      </c>
      <c r="P46" s="263">
        <v>0</v>
      </c>
      <c r="Q46" s="263">
        <v>0</v>
      </c>
      <c r="R46" s="247">
        <v>0</v>
      </c>
      <c r="S46" s="263">
        <v>0</v>
      </c>
      <c r="T46" s="241"/>
    </row>
    <row r="47" spans="1:20" s="233" customFormat="1" ht="25.5">
      <c r="A47" s="259" t="s">
        <v>348</v>
      </c>
      <c r="B47" s="260"/>
      <c r="C47" s="261" t="s">
        <v>166</v>
      </c>
      <c r="D47" s="261" t="s">
        <v>349</v>
      </c>
      <c r="E47" s="262"/>
      <c r="F47" s="262"/>
      <c r="G47" s="247">
        <f t="shared" si="18"/>
        <v>45000</v>
      </c>
      <c r="H47" s="247">
        <f t="shared" si="19"/>
        <v>50000</v>
      </c>
      <c r="I47" s="247">
        <f t="shared" si="19"/>
        <v>62780</v>
      </c>
      <c r="J47" s="263">
        <v>45000</v>
      </c>
      <c r="K47" s="263">
        <v>50000</v>
      </c>
      <c r="L47" s="263">
        <v>62780</v>
      </c>
      <c r="M47" s="263">
        <v>0</v>
      </c>
      <c r="N47" s="263">
        <v>0</v>
      </c>
      <c r="O47" s="263">
        <v>0</v>
      </c>
      <c r="P47" s="263">
        <v>0</v>
      </c>
      <c r="Q47" s="263">
        <v>0</v>
      </c>
      <c r="R47" s="247">
        <v>0</v>
      </c>
      <c r="S47" s="263">
        <v>0</v>
      </c>
      <c r="T47" s="241"/>
    </row>
    <row r="48" spans="1:20" s="233" customFormat="1" ht="25.5">
      <c r="A48" s="48" t="s">
        <v>220</v>
      </c>
      <c r="B48" s="49" t="s">
        <v>104</v>
      </c>
      <c r="C48" s="197" t="s">
        <v>118</v>
      </c>
      <c r="D48" s="197" t="s">
        <v>118</v>
      </c>
      <c r="E48" s="255"/>
      <c r="F48" s="255"/>
      <c r="G48" s="256">
        <f>J48+M48+P48+Q48+R48+S48</f>
        <v>0</v>
      </c>
      <c r="H48" s="256">
        <f>K48+N48</f>
        <v>0</v>
      </c>
      <c r="I48" s="256">
        <f>L48+O48</f>
        <v>0</v>
      </c>
      <c r="J48" s="256">
        <f>J50+J51+J56</f>
        <v>0</v>
      </c>
      <c r="K48" s="256">
        <f t="shared" ref="K48:S48" si="22">K50+K51</f>
        <v>0</v>
      </c>
      <c r="L48" s="256">
        <f t="shared" si="22"/>
        <v>0</v>
      </c>
      <c r="M48" s="256">
        <f t="shared" si="22"/>
        <v>0</v>
      </c>
      <c r="N48" s="256">
        <f t="shared" si="22"/>
        <v>0</v>
      </c>
      <c r="O48" s="256">
        <f t="shared" si="22"/>
        <v>0</v>
      </c>
      <c r="P48" s="256">
        <f t="shared" si="22"/>
        <v>0</v>
      </c>
      <c r="Q48" s="256">
        <f t="shared" si="22"/>
        <v>0</v>
      </c>
      <c r="R48" s="256">
        <f>R414+R51</f>
        <v>0</v>
      </c>
      <c r="S48" s="256">
        <f t="shared" si="22"/>
        <v>0</v>
      </c>
      <c r="T48" s="241"/>
    </row>
    <row r="49" spans="1:20" s="233" customFormat="1" ht="12" customHeight="1">
      <c r="A49" s="238" t="s">
        <v>40</v>
      </c>
      <c r="B49" s="239"/>
      <c r="C49" s="245"/>
      <c r="D49" s="257"/>
      <c r="E49" s="258"/>
      <c r="F49" s="258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1"/>
    </row>
    <row r="50" spans="1:20" s="233" customFormat="1" ht="18.75" customHeight="1">
      <c r="A50" s="259" t="s">
        <v>222</v>
      </c>
      <c r="B50" s="50" t="s">
        <v>105</v>
      </c>
      <c r="C50" s="245"/>
      <c r="D50" s="245"/>
      <c r="E50" s="258"/>
      <c r="F50" s="258"/>
      <c r="G50" s="247">
        <v>0</v>
      </c>
      <c r="H50" s="247">
        <v>0</v>
      </c>
      <c r="I50" s="247">
        <v>0</v>
      </c>
      <c r="J50" s="247">
        <v>0</v>
      </c>
      <c r="K50" s="247">
        <v>0</v>
      </c>
      <c r="L50" s="247">
        <v>0</v>
      </c>
      <c r="M50" s="247">
        <v>0</v>
      </c>
      <c r="N50" s="247">
        <v>0</v>
      </c>
      <c r="O50" s="247">
        <v>0</v>
      </c>
      <c r="P50" s="247">
        <v>0</v>
      </c>
      <c r="Q50" s="247">
        <v>0</v>
      </c>
      <c r="R50" s="247">
        <v>0</v>
      </c>
      <c r="S50" s="247">
        <v>0</v>
      </c>
      <c r="T50" s="241"/>
    </row>
    <row r="51" spans="1:20">
      <c r="A51" s="259" t="s">
        <v>224</v>
      </c>
      <c r="B51" s="52" t="s">
        <v>223</v>
      </c>
      <c r="C51" s="261"/>
      <c r="D51" s="261"/>
      <c r="E51" s="262"/>
      <c r="F51" s="262"/>
      <c r="G51" s="247">
        <v>0</v>
      </c>
      <c r="H51" s="247">
        <v>0</v>
      </c>
      <c r="I51" s="247">
        <v>0</v>
      </c>
      <c r="J51" s="263">
        <v>0</v>
      </c>
      <c r="K51" s="263">
        <v>0</v>
      </c>
      <c r="L51" s="263">
        <v>0</v>
      </c>
      <c r="M51" s="263">
        <v>0</v>
      </c>
      <c r="N51" s="263">
        <v>0</v>
      </c>
      <c r="O51" s="263">
        <v>0</v>
      </c>
      <c r="P51" s="263">
        <v>0</v>
      </c>
      <c r="Q51" s="263">
        <v>0</v>
      </c>
      <c r="R51" s="247">
        <v>0</v>
      </c>
      <c r="S51" s="263">
        <v>0</v>
      </c>
      <c r="T51" s="158"/>
    </row>
    <row r="52" spans="1:20" ht="12.75" customHeight="1">
      <c r="A52" s="48" t="s">
        <v>225</v>
      </c>
      <c r="B52" s="49" t="s">
        <v>226</v>
      </c>
      <c r="C52" s="197" t="s">
        <v>118</v>
      </c>
      <c r="D52" s="197" t="s">
        <v>118</v>
      </c>
      <c r="E52" s="273"/>
      <c r="F52" s="273"/>
      <c r="G52" s="256">
        <f>J52+M52+P52+Q52+R52+S52</f>
        <v>0</v>
      </c>
      <c r="H52" s="256">
        <f>K52+N52</f>
        <v>0</v>
      </c>
      <c r="I52" s="256">
        <f>L52+O52</f>
        <v>0</v>
      </c>
      <c r="J52" s="256">
        <f>J54+J55+J60</f>
        <v>0</v>
      </c>
      <c r="K52" s="256">
        <f t="shared" ref="K52:S52" si="23">K54+K55</f>
        <v>0</v>
      </c>
      <c r="L52" s="256">
        <f t="shared" si="23"/>
        <v>0</v>
      </c>
      <c r="M52" s="256">
        <f t="shared" si="23"/>
        <v>0</v>
      </c>
      <c r="N52" s="256">
        <f t="shared" si="23"/>
        <v>0</v>
      </c>
      <c r="O52" s="256">
        <f t="shared" si="23"/>
        <v>0</v>
      </c>
      <c r="P52" s="256">
        <f t="shared" si="23"/>
        <v>0</v>
      </c>
      <c r="Q52" s="256">
        <f t="shared" si="23"/>
        <v>0</v>
      </c>
      <c r="R52" s="256">
        <f>R418+R55</f>
        <v>0</v>
      </c>
      <c r="S52" s="256">
        <f t="shared" si="23"/>
        <v>0</v>
      </c>
      <c r="T52" s="158"/>
    </row>
    <row r="53" spans="1:20">
      <c r="A53" s="238" t="s">
        <v>40</v>
      </c>
      <c r="B53" s="50"/>
      <c r="C53" s="245"/>
      <c r="D53" s="245"/>
      <c r="E53" s="258"/>
      <c r="F53" s="258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158"/>
    </row>
    <row r="54" spans="1:20" ht="12.75" customHeight="1">
      <c r="A54" s="259" t="s">
        <v>227</v>
      </c>
      <c r="B54" s="52" t="s">
        <v>230</v>
      </c>
      <c r="C54" s="52"/>
      <c r="D54" s="52"/>
      <c r="E54" s="260"/>
      <c r="F54" s="260"/>
      <c r="G54" s="240">
        <v>0</v>
      </c>
      <c r="H54" s="240">
        <v>0</v>
      </c>
      <c r="I54" s="240">
        <v>0</v>
      </c>
      <c r="J54" s="240">
        <v>0</v>
      </c>
      <c r="K54" s="240">
        <v>0</v>
      </c>
      <c r="L54" s="240">
        <v>0</v>
      </c>
      <c r="M54" s="240">
        <v>0</v>
      </c>
      <c r="N54" s="240">
        <v>0</v>
      </c>
      <c r="O54" s="240">
        <v>0</v>
      </c>
      <c r="P54" s="240">
        <v>0</v>
      </c>
      <c r="Q54" s="240">
        <v>0</v>
      </c>
      <c r="R54" s="240">
        <v>0</v>
      </c>
      <c r="S54" s="240">
        <v>0</v>
      </c>
      <c r="T54" s="158"/>
    </row>
    <row r="55" spans="1:20">
      <c r="A55" s="259" t="s">
        <v>228</v>
      </c>
      <c r="B55" s="52" t="s">
        <v>229</v>
      </c>
      <c r="C55" s="52"/>
      <c r="D55" s="52"/>
      <c r="E55" s="260"/>
      <c r="F55" s="260"/>
      <c r="G55" s="240">
        <v>0</v>
      </c>
      <c r="H55" s="240">
        <v>0</v>
      </c>
      <c r="I55" s="240">
        <v>0</v>
      </c>
      <c r="J55" s="274">
        <v>0</v>
      </c>
      <c r="K55" s="274">
        <v>0</v>
      </c>
      <c r="L55" s="274">
        <v>0</v>
      </c>
      <c r="M55" s="274">
        <v>0</v>
      </c>
      <c r="N55" s="274">
        <v>0</v>
      </c>
      <c r="O55" s="274">
        <v>0</v>
      </c>
      <c r="P55" s="274">
        <v>0</v>
      </c>
      <c r="Q55" s="274">
        <v>0</v>
      </c>
      <c r="R55" s="240">
        <v>0</v>
      </c>
      <c r="S55" s="274">
        <v>0</v>
      </c>
      <c r="T55" s="158"/>
    </row>
    <row r="56" spans="1:20" s="280" customFormat="1">
      <c r="A56" s="275" t="s">
        <v>52</v>
      </c>
      <c r="B56" s="116">
        <v>500</v>
      </c>
      <c r="C56" s="116" t="s">
        <v>118</v>
      </c>
      <c r="D56" s="197" t="s">
        <v>345</v>
      </c>
      <c r="E56" s="276"/>
      <c r="F56" s="276"/>
      <c r="G56" s="256">
        <f>J56+M56+P56+Q56+R56+S56</f>
        <v>0</v>
      </c>
      <c r="H56" s="256">
        <f t="shared" ref="H56:I57" si="24">K56+N56</f>
        <v>0</v>
      </c>
      <c r="I56" s="256">
        <f t="shared" si="24"/>
        <v>0</v>
      </c>
      <c r="J56" s="277">
        <v>0</v>
      </c>
      <c r="K56" s="277">
        <v>0</v>
      </c>
      <c r="L56" s="277">
        <v>0</v>
      </c>
      <c r="M56" s="277">
        <v>0</v>
      </c>
      <c r="N56" s="277">
        <v>0</v>
      </c>
      <c r="O56" s="277">
        <v>0</v>
      </c>
      <c r="P56" s="277">
        <v>0</v>
      </c>
      <c r="Q56" s="277">
        <v>0</v>
      </c>
      <c r="R56" s="278">
        <v>0</v>
      </c>
      <c r="S56" s="277">
        <v>0</v>
      </c>
      <c r="T56" s="279"/>
    </row>
    <row r="57" spans="1:20" ht="12.75" customHeight="1">
      <c r="A57" s="281" t="s">
        <v>63</v>
      </c>
      <c r="B57" s="116">
        <v>600</v>
      </c>
      <c r="C57" s="116" t="s">
        <v>118</v>
      </c>
      <c r="D57" s="282"/>
      <c r="E57" s="117"/>
      <c r="F57" s="117"/>
      <c r="G57" s="283">
        <f t="shared" ref="G57" si="25">J57+M57+P57+Q57+R57+S57</f>
        <v>0</v>
      </c>
      <c r="H57" s="284">
        <f t="shared" si="24"/>
        <v>0</v>
      </c>
      <c r="I57" s="284">
        <f t="shared" si="24"/>
        <v>0</v>
      </c>
      <c r="J57" s="283">
        <v>0</v>
      </c>
      <c r="K57" s="283">
        <v>0</v>
      </c>
      <c r="L57" s="283">
        <v>0</v>
      </c>
      <c r="M57" s="283">
        <v>0</v>
      </c>
      <c r="N57" s="283">
        <v>0</v>
      </c>
      <c r="O57" s="283">
        <v>0</v>
      </c>
      <c r="P57" s="283">
        <v>0</v>
      </c>
      <c r="Q57" s="283">
        <v>0</v>
      </c>
      <c r="R57" s="283">
        <v>0</v>
      </c>
      <c r="S57" s="283">
        <v>0</v>
      </c>
      <c r="T57" s="158"/>
    </row>
    <row r="59" spans="1:20" ht="12.75" customHeight="1">
      <c r="G59" s="114"/>
    </row>
    <row r="66" spans="7:19" ht="12.75" customHeight="1">
      <c r="G66" s="114">
        <f t="shared" ref="G66:S66" si="26">G22-G10</f>
        <v>0</v>
      </c>
      <c r="H66" s="114">
        <f t="shared" si="26"/>
        <v>0</v>
      </c>
      <c r="I66" s="114">
        <f t="shared" si="26"/>
        <v>0</v>
      </c>
      <c r="J66" s="114">
        <f>J22-J10</f>
        <v>0</v>
      </c>
      <c r="K66" s="114">
        <f t="shared" si="26"/>
        <v>0</v>
      </c>
      <c r="L66" s="114">
        <f t="shared" si="26"/>
        <v>0</v>
      </c>
      <c r="M66" s="114">
        <f t="shared" si="26"/>
        <v>0</v>
      </c>
      <c r="N66" s="114">
        <f t="shared" si="26"/>
        <v>0</v>
      </c>
      <c r="O66" s="114">
        <f t="shared" si="26"/>
        <v>0</v>
      </c>
      <c r="P66" s="114">
        <f t="shared" si="26"/>
        <v>0</v>
      </c>
      <c r="Q66" s="114">
        <f t="shared" si="26"/>
        <v>0</v>
      </c>
      <c r="R66" s="114">
        <f t="shared" si="26"/>
        <v>0</v>
      </c>
      <c r="S66" s="114">
        <f t="shared" si="26"/>
        <v>0</v>
      </c>
    </row>
  </sheetData>
  <mergeCells count="16">
    <mergeCell ref="A4:A8"/>
    <mergeCell ref="B4:B8"/>
    <mergeCell ref="D4:D8"/>
    <mergeCell ref="F4:F7"/>
    <mergeCell ref="G4:S4"/>
    <mergeCell ref="B1:Q1"/>
    <mergeCell ref="B2:Q2"/>
    <mergeCell ref="P6:P7"/>
    <mergeCell ref="J5:S5"/>
    <mergeCell ref="Q6:Q7"/>
    <mergeCell ref="R6:S6"/>
    <mergeCell ref="J6:L7"/>
    <mergeCell ref="G5:I7"/>
    <mergeCell ref="C4:C8"/>
    <mergeCell ref="E4:E7"/>
    <mergeCell ref="M6:O7"/>
  </mergeCells>
  <pageMargins left="0.15748031496062992" right="0.15748031496062992" top="0.15748031496062992" bottom="0.15748031496062992" header="0.15748031496062992" footer="0.15748031496062992"/>
  <pageSetup paperSize="9" scale="6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opLeftCell="A4" workbookViewId="0">
      <selection activeCell="G10" sqref="G10"/>
    </sheetView>
  </sheetViews>
  <sheetFormatPr defaultRowHeight="12.75" customHeight="1"/>
  <cols>
    <col min="1" max="1" width="25.42578125" customWidth="1"/>
    <col min="2" max="2" width="8.7109375" customWidth="1"/>
    <col min="3" max="3" width="13.7109375" customWidth="1"/>
    <col min="4" max="12" width="14.85546875" customWidth="1"/>
  </cols>
  <sheetData>
    <row r="1" spans="1:13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ht="26.25" customHeight="1">
      <c r="A2" s="357" t="s">
        <v>53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3" ht="23.25" customHeight="1">
      <c r="A3" s="288" t="s">
        <v>350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3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3" ht="25.5" customHeight="1">
      <c r="A5" s="359" t="s">
        <v>33</v>
      </c>
      <c r="B5" s="359" t="s">
        <v>34</v>
      </c>
      <c r="C5" s="359" t="s">
        <v>54</v>
      </c>
      <c r="D5" s="360" t="s">
        <v>55</v>
      </c>
      <c r="E5" s="360"/>
      <c r="F5" s="360"/>
      <c r="G5" s="360"/>
      <c r="H5" s="360"/>
      <c r="I5" s="360"/>
      <c r="J5" s="360"/>
      <c r="K5" s="360"/>
      <c r="L5" s="360"/>
      <c r="M5" s="34"/>
    </row>
    <row r="6" spans="1:13" ht="26.65" customHeight="1">
      <c r="A6" s="359"/>
      <c r="B6" s="359"/>
      <c r="C6" s="359"/>
      <c r="D6" s="359" t="s">
        <v>56</v>
      </c>
      <c r="E6" s="359"/>
      <c r="F6" s="359"/>
      <c r="G6" s="360" t="s">
        <v>40</v>
      </c>
      <c r="H6" s="360"/>
      <c r="I6" s="360"/>
      <c r="J6" s="360"/>
      <c r="K6" s="360"/>
      <c r="L6" s="360"/>
    </row>
    <row r="7" spans="1:13" ht="53.25" customHeight="1">
      <c r="A7" s="359"/>
      <c r="B7" s="359"/>
      <c r="C7" s="359"/>
      <c r="D7" s="359"/>
      <c r="E7" s="359"/>
      <c r="F7" s="359"/>
      <c r="G7" s="360" t="s">
        <v>57</v>
      </c>
      <c r="H7" s="360"/>
      <c r="I7" s="360"/>
      <c r="J7" s="360" t="s">
        <v>58</v>
      </c>
      <c r="K7" s="360"/>
      <c r="L7" s="360"/>
    </row>
    <row r="8" spans="1:13" ht="59.25" customHeight="1">
      <c r="A8" s="359"/>
      <c r="B8" s="359"/>
      <c r="C8" s="359"/>
      <c r="D8" s="215" t="s">
        <v>295</v>
      </c>
      <c r="E8" s="215" t="s">
        <v>159</v>
      </c>
      <c r="F8" s="215" t="s">
        <v>296</v>
      </c>
      <c r="G8" s="215" t="s">
        <v>295</v>
      </c>
      <c r="H8" s="215" t="s">
        <v>159</v>
      </c>
      <c r="I8" s="215" t="s">
        <v>296</v>
      </c>
      <c r="J8" s="215" t="s">
        <v>295</v>
      </c>
      <c r="K8" s="215" t="s">
        <v>159</v>
      </c>
      <c r="L8" s="215" t="s">
        <v>296</v>
      </c>
    </row>
    <row r="9" spans="1:13">
      <c r="A9" s="36">
        <v>1</v>
      </c>
      <c r="B9" s="36">
        <v>2</v>
      </c>
      <c r="C9" s="3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  <c r="L9" s="212">
        <v>12</v>
      </c>
    </row>
    <row r="10" spans="1:13" ht="42" customHeight="1">
      <c r="A10" s="41" t="s">
        <v>86</v>
      </c>
      <c r="B10" s="42">
        <v>1</v>
      </c>
      <c r="C10" s="43"/>
      <c r="D10" s="200">
        <f t="shared" ref="D10:F12" si="0">G10+J10</f>
        <v>4247306.12</v>
      </c>
      <c r="E10" s="200">
        <f t="shared" si="0"/>
        <v>4278742</v>
      </c>
      <c r="F10" s="200">
        <f t="shared" si="0"/>
        <v>4347754</v>
      </c>
      <c r="G10" s="200">
        <f>'ФХД (стр.3-4)'!G35</f>
        <v>4247306.12</v>
      </c>
      <c r="H10" s="200">
        <f>'ФХД (стр.3-4)'!H35</f>
        <v>4278742</v>
      </c>
      <c r="I10" s="200">
        <f>'ФХД (стр.3-4)'!I35</f>
        <v>4347754</v>
      </c>
      <c r="J10" s="200">
        <v>0</v>
      </c>
      <c r="K10" s="200">
        <v>0</v>
      </c>
      <c r="L10" s="44">
        <v>0</v>
      </c>
    </row>
    <row r="11" spans="1:13" ht="54" customHeight="1">
      <c r="A11" s="41" t="s">
        <v>87</v>
      </c>
      <c r="B11" s="44">
        <v>1001</v>
      </c>
      <c r="C11" s="43"/>
      <c r="D11" s="200">
        <f t="shared" si="0"/>
        <v>1896432.66</v>
      </c>
      <c r="E11" s="200">
        <f t="shared" si="0"/>
        <v>0</v>
      </c>
      <c r="F11" s="200">
        <f t="shared" si="0"/>
        <v>0</v>
      </c>
      <c r="G11" s="200">
        <v>1896432.66</v>
      </c>
      <c r="H11" s="200">
        <v>0</v>
      </c>
      <c r="I11" s="200">
        <v>0</v>
      </c>
      <c r="J11" s="200">
        <v>0</v>
      </c>
      <c r="K11" s="200">
        <v>0</v>
      </c>
      <c r="L11" s="44">
        <v>0</v>
      </c>
    </row>
    <row r="12" spans="1:13" ht="54" customHeight="1">
      <c r="A12" s="41" t="s">
        <v>88</v>
      </c>
      <c r="B12" s="44">
        <v>2001</v>
      </c>
      <c r="C12" s="43"/>
      <c r="D12" s="200">
        <f t="shared" si="0"/>
        <v>2350873.46</v>
      </c>
      <c r="E12" s="200">
        <f t="shared" si="0"/>
        <v>0</v>
      </c>
      <c r="F12" s="200">
        <f t="shared" si="0"/>
        <v>0</v>
      </c>
      <c r="G12" s="200">
        <f>G10-G11</f>
        <v>2350873.46</v>
      </c>
      <c r="H12" s="200">
        <v>0</v>
      </c>
      <c r="I12" s="200">
        <v>0</v>
      </c>
      <c r="J12" s="200">
        <v>0</v>
      </c>
      <c r="K12" s="200">
        <v>0</v>
      </c>
      <c r="L12" s="44">
        <v>0</v>
      </c>
    </row>
  </sheetData>
  <mergeCells count="10">
    <mergeCell ref="A2:L2"/>
    <mergeCell ref="A3:L3"/>
    <mergeCell ref="A5:A8"/>
    <mergeCell ref="B5:B8"/>
    <mergeCell ref="C5:C8"/>
    <mergeCell ref="D6:F7"/>
    <mergeCell ref="G6:L6"/>
    <mergeCell ref="G7:I7"/>
    <mergeCell ref="J7:L7"/>
    <mergeCell ref="D5:L5"/>
  </mergeCells>
  <pageMargins left="0.28000000000000003" right="0.17" top="0.74803149606299213" bottom="0.74803149606299213" header="0.31496062992125984" footer="0.31496062992125984"/>
  <pageSetup paperSize="9" scale="8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>
      <selection activeCell="C16" sqref="C16"/>
    </sheetView>
  </sheetViews>
  <sheetFormatPr defaultRowHeight="12.75" customHeight="1"/>
  <cols>
    <col min="1" max="1" width="37.7109375" customWidth="1"/>
    <col min="2" max="2" width="17.42578125" customWidth="1"/>
    <col min="3" max="3" width="31" customWidth="1"/>
  </cols>
  <sheetData>
    <row r="1" spans="1:3" ht="12.75" customHeight="1">
      <c r="A1" s="26"/>
      <c r="B1" s="26"/>
    </row>
    <row r="2" spans="1:3" ht="14.25" customHeight="1">
      <c r="A2" s="288" t="s">
        <v>59</v>
      </c>
      <c r="B2" s="288"/>
      <c r="C2" s="288"/>
    </row>
    <row r="3" spans="1:3" ht="14.25" customHeight="1">
      <c r="A3" s="288" t="s">
        <v>14</v>
      </c>
      <c r="B3" s="288"/>
      <c r="C3" s="288"/>
    </row>
    <row r="4" spans="1:3" ht="14.25" customHeight="1">
      <c r="A4" s="288" t="s">
        <v>320</v>
      </c>
      <c r="B4" s="288"/>
      <c r="C4" s="288"/>
    </row>
    <row r="5" spans="1:3" ht="14.25" customHeight="1">
      <c r="A5" s="288" t="s">
        <v>60</v>
      </c>
      <c r="B5" s="288"/>
      <c r="C5" s="288"/>
    </row>
    <row r="6" spans="1:3" ht="12.75" customHeight="1">
      <c r="A6" s="30"/>
      <c r="B6" s="30"/>
    </row>
    <row r="7" spans="1:3" ht="25.5" customHeight="1">
      <c r="A7" s="27" t="s">
        <v>33</v>
      </c>
      <c r="B7" s="27" t="s">
        <v>34</v>
      </c>
      <c r="C7" s="27" t="s">
        <v>61</v>
      </c>
    </row>
    <row r="8" spans="1:3" ht="12.75" customHeight="1">
      <c r="A8" s="27">
        <v>1</v>
      </c>
      <c r="B8" s="27">
        <v>2</v>
      </c>
      <c r="C8" s="27">
        <v>3</v>
      </c>
    </row>
    <row r="9" spans="1:3" ht="12.75" customHeight="1">
      <c r="A9" s="28" t="s">
        <v>52</v>
      </c>
      <c r="B9" s="31" t="s">
        <v>62</v>
      </c>
      <c r="C9" s="29">
        <v>0</v>
      </c>
    </row>
    <row r="10" spans="1:3" ht="12.75" customHeight="1">
      <c r="A10" s="28" t="s">
        <v>63</v>
      </c>
      <c r="B10" s="31" t="s">
        <v>64</v>
      </c>
      <c r="C10" s="29">
        <v>0</v>
      </c>
    </row>
    <row r="11" spans="1:3" ht="12.75" customHeight="1">
      <c r="A11" s="28" t="s">
        <v>65</v>
      </c>
      <c r="B11" s="31" t="s">
        <v>66</v>
      </c>
      <c r="C11" s="29">
        <v>0</v>
      </c>
    </row>
    <row r="12" spans="1:3" ht="25.5">
      <c r="A12" s="28" t="s">
        <v>67</v>
      </c>
      <c r="B12" s="31"/>
      <c r="C12" s="29">
        <v>0</v>
      </c>
    </row>
    <row r="13" spans="1:3" ht="12.75" customHeight="1">
      <c r="A13" s="28" t="s">
        <v>68</v>
      </c>
      <c r="B13" s="31" t="s">
        <v>69</v>
      </c>
      <c r="C13" s="29">
        <v>0</v>
      </c>
    </row>
    <row r="14" spans="1:3" ht="25.5">
      <c r="A14" s="28" t="s">
        <v>70</v>
      </c>
      <c r="B14" s="31"/>
      <c r="C14" s="29">
        <v>0</v>
      </c>
    </row>
    <row r="15" spans="1:3" ht="25.5">
      <c r="A15" s="28" t="s">
        <v>50</v>
      </c>
      <c r="B15" s="31"/>
      <c r="C15" s="29">
        <f>C9-C13</f>
        <v>0</v>
      </c>
    </row>
    <row r="16" spans="1:3" ht="12.75" customHeight="1">
      <c r="A16" s="32"/>
      <c r="B16" s="33"/>
    </row>
    <row r="17" spans="1:3" ht="14.25" customHeight="1">
      <c r="A17" s="361" t="s">
        <v>71</v>
      </c>
      <c r="B17" s="361"/>
    </row>
    <row r="18" spans="1:3" ht="12.75" customHeight="1">
      <c r="A18" s="30"/>
      <c r="B18" s="30"/>
    </row>
    <row r="19" spans="1:3" ht="12.75" customHeight="1">
      <c r="A19" s="27" t="s">
        <v>33</v>
      </c>
      <c r="B19" s="27" t="s">
        <v>34</v>
      </c>
      <c r="C19" s="27" t="s">
        <v>72</v>
      </c>
    </row>
    <row r="20" spans="1:3" ht="12.75" customHeight="1">
      <c r="A20" s="27">
        <v>1</v>
      </c>
      <c r="B20" s="27">
        <v>2</v>
      </c>
      <c r="C20" s="27">
        <v>3</v>
      </c>
    </row>
    <row r="21" spans="1:3" ht="12.75" customHeight="1">
      <c r="A21" s="28" t="s">
        <v>73</v>
      </c>
      <c r="B21" s="31" t="s">
        <v>62</v>
      </c>
      <c r="C21" s="54">
        <v>750.55</v>
      </c>
    </row>
    <row r="22" spans="1:3" ht="63.75" customHeight="1">
      <c r="A22" s="28" t="s">
        <v>74</v>
      </c>
      <c r="B22" s="31" t="s">
        <v>64</v>
      </c>
      <c r="C22" s="54">
        <v>0</v>
      </c>
    </row>
    <row r="23" spans="1:3" ht="25.5" customHeight="1">
      <c r="A23" s="28" t="s">
        <v>75</v>
      </c>
      <c r="B23" s="31" t="s">
        <v>66</v>
      </c>
      <c r="C23" s="54">
        <v>0</v>
      </c>
    </row>
    <row r="24" spans="1:3" ht="12.75" customHeight="1">
      <c r="A24" s="34"/>
      <c r="B24" s="35"/>
    </row>
    <row r="26" spans="1:3" ht="12.75" customHeight="1">
      <c r="A26" s="39"/>
      <c r="B26" s="39"/>
      <c r="C26" s="39"/>
    </row>
    <row r="27" spans="1:3" ht="12.75" customHeight="1">
      <c r="A27" s="39" t="s">
        <v>79</v>
      </c>
      <c r="B27" s="39"/>
      <c r="C27" s="39"/>
    </row>
    <row r="28" spans="1:3" ht="12.75" customHeight="1">
      <c r="A28" s="39"/>
      <c r="B28" s="39"/>
      <c r="C28" s="39"/>
    </row>
    <row r="29" spans="1:3" ht="15.75" customHeight="1">
      <c r="A29" s="39" t="s">
        <v>80</v>
      </c>
      <c r="B29" s="40"/>
      <c r="C29" s="37" t="s">
        <v>81</v>
      </c>
    </row>
    <row r="30" spans="1:3" ht="15.75" customHeight="1">
      <c r="A30" s="39" t="s">
        <v>82</v>
      </c>
      <c r="B30" s="38" t="s">
        <v>77</v>
      </c>
      <c r="C30" s="55" t="s">
        <v>78</v>
      </c>
    </row>
    <row r="31" spans="1:3" ht="12.75" customHeight="1">
      <c r="A31" s="39"/>
      <c r="B31" s="39"/>
      <c r="C31" s="39"/>
    </row>
    <row r="32" spans="1:3" ht="20.25" customHeight="1">
      <c r="A32" s="39" t="s">
        <v>83</v>
      </c>
      <c r="B32" s="40"/>
      <c r="C32" s="37" t="s">
        <v>84</v>
      </c>
    </row>
    <row r="33" spans="1:3" ht="12.75" customHeight="1">
      <c r="A33" s="39"/>
      <c r="B33" s="38" t="s">
        <v>77</v>
      </c>
      <c r="C33" s="55" t="s">
        <v>78</v>
      </c>
    </row>
    <row r="35" spans="1:3" ht="12.75" customHeight="1">
      <c r="A35" s="39" t="s">
        <v>85</v>
      </c>
    </row>
    <row r="36" spans="1:3" ht="12.75" customHeight="1">
      <c r="A36" s="39"/>
    </row>
    <row r="37" spans="1:3" ht="15.75" customHeight="1">
      <c r="A37" s="205" t="s">
        <v>269</v>
      </c>
      <c r="B37" s="40"/>
      <c r="C37" s="206" t="s">
        <v>270</v>
      </c>
    </row>
    <row r="38" spans="1:3" ht="12.75" customHeight="1">
      <c r="A38" s="39"/>
      <c r="B38" s="38" t="s">
        <v>77</v>
      </c>
      <c r="C38" s="55" t="s">
        <v>78</v>
      </c>
    </row>
  </sheetData>
  <mergeCells count="5">
    <mergeCell ref="A2:C2"/>
    <mergeCell ref="A3:C3"/>
    <mergeCell ref="A4:C4"/>
    <mergeCell ref="A5:C5"/>
    <mergeCell ref="A17:B17"/>
  </mergeCells>
  <pageMargins left="0.7" right="0.37" top="0.75" bottom="0.75" header="0.3" footer="0.3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topLeftCell="A10" workbookViewId="0">
      <selection activeCell="H19" sqref="H19"/>
    </sheetView>
  </sheetViews>
  <sheetFormatPr defaultRowHeight="15"/>
  <cols>
    <col min="1" max="1" width="6" style="58" customWidth="1"/>
    <col min="2" max="2" width="20.85546875" style="58" customWidth="1"/>
    <col min="3" max="3" width="14.7109375" style="58" customWidth="1"/>
    <col min="4" max="4" width="11.85546875" style="58" customWidth="1"/>
    <col min="5" max="5" width="14.140625" style="58" customWidth="1"/>
    <col min="6" max="6" width="11" style="58" customWidth="1"/>
    <col min="7" max="7" width="11.7109375" style="58" customWidth="1"/>
    <col min="8" max="8" width="16.28515625" style="58" customWidth="1"/>
    <col min="9" max="9" width="11.5703125" style="59" bestFit="1" customWidth="1"/>
    <col min="10" max="10" width="9.140625" style="58"/>
    <col min="11" max="11" width="11.5703125" style="58" bestFit="1" customWidth="1"/>
    <col min="12" max="252" width="9.140625" style="58"/>
    <col min="253" max="253" width="6" style="58" customWidth="1"/>
    <col min="254" max="254" width="16.7109375" style="58" customWidth="1"/>
    <col min="255" max="255" width="14.7109375" style="58" customWidth="1"/>
    <col min="256" max="256" width="11.85546875" style="58" customWidth="1"/>
    <col min="257" max="257" width="14.140625" style="58" customWidth="1"/>
    <col min="258" max="258" width="11" style="58" customWidth="1"/>
    <col min="259" max="259" width="11.7109375" style="58" customWidth="1"/>
    <col min="260" max="260" width="10.5703125" style="58" customWidth="1"/>
    <col min="261" max="261" width="12.5703125" style="58" customWidth="1"/>
    <col min="262" max="262" width="16.28515625" style="58" customWidth="1"/>
    <col min="263" max="263" width="17.42578125" style="58" customWidth="1"/>
    <col min="264" max="264" width="11.28515625" style="58" customWidth="1"/>
    <col min="265" max="265" width="10" style="58" bestFit="1" customWidth="1"/>
    <col min="266" max="508" width="9.140625" style="58"/>
    <col min="509" max="509" width="6" style="58" customWidth="1"/>
    <col min="510" max="510" width="16.7109375" style="58" customWidth="1"/>
    <col min="511" max="511" width="14.7109375" style="58" customWidth="1"/>
    <col min="512" max="512" width="11.85546875" style="58" customWidth="1"/>
    <col min="513" max="513" width="14.140625" style="58" customWidth="1"/>
    <col min="514" max="514" width="11" style="58" customWidth="1"/>
    <col min="515" max="515" width="11.7109375" style="58" customWidth="1"/>
    <col min="516" max="516" width="10.5703125" style="58" customWidth="1"/>
    <col min="517" max="517" width="12.5703125" style="58" customWidth="1"/>
    <col min="518" max="518" width="16.28515625" style="58" customWidth="1"/>
    <col min="519" max="519" width="17.42578125" style="58" customWidth="1"/>
    <col min="520" max="520" width="11.28515625" style="58" customWidth="1"/>
    <col min="521" max="521" width="10" style="58" bestFit="1" customWidth="1"/>
    <col min="522" max="764" width="9.140625" style="58"/>
    <col min="765" max="765" width="6" style="58" customWidth="1"/>
    <col min="766" max="766" width="16.7109375" style="58" customWidth="1"/>
    <col min="767" max="767" width="14.7109375" style="58" customWidth="1"/>
    <col min="768" max="768" width="11.85546875" style="58" customWidth="1"/>
    <col min="769" max="769" width="14.140625" style="58" customWidth="1"/>
    <col min="770" max="770" width="11" style="58" customWidth="1"/>
    <col min="771" max="771" width="11.7109375" style="58" customWidth="1"/>
    <col min="772" max="772" width="10.5703125" style="58" customWidth="1"/>
    <col min="773" max="773" width="12.5703125" style="58" customWidth="1"/>
    <col min="774" max="774" width="16.28515625" style="58" customWidth="1"/>
    <col min="775" max="775" width="17.42578125" style="58" customWidth="1"/>
    <col min="776" max="776" width="11.28515625" style="58" customWidth="1"/>
    <col min="777" max="777" width="10" style="58" bestFit="1" customWidth="1"/>
    <col min="778" max="1020" width="9.140625" style="58"/>
    <col min="1021" max="1021" width="6" style="58" customWidth="1"/>
    <col min="1022" max="1022" width="16.7109375" style="58" customWidth="1"/>
    <col min="1023" max="1023" width="14.7109375" style="58" customWidth="1"/>
    <col min="1024" max="1024" width="11.85546875" style="58" customWidth="1"/>
    <col min="1025" max="1025" width="14.140625" style="58" customWidth="1"/>
    <col min="1026" max="1026" width="11" style="58" customWidth="1"/>
    <col min="1027" max="1027" width="11.7109375" style="58" customWidth="1"/>
    <col min="1028" max="1028" width="10.5703125" style="58" customWidth="1"/>
    <col min="1029" max="1029" width="12.5703125" style="58" customWidth="1"/>
    <col min="1030" max="1030" width="16.28515625" style="58" customWidth="1"/>
    <col min="1031" max="1031" width="17.42578125" style="58" customWidth="1"/>
    <col min="1032" max="1032" width="11.28515625" style="58" customWidth="1"/>
    <col min="1033" max="1033" width="10" style="58" bestFit="1" customWidth="1"/>
    <col min="1034" max="1276" width="9.140625" style="58"/>
    <col min="1277" max="1277" width="6" style="58" customWidth="1"/>
    <col min="1278" max="1278" width="16.7109375" style="58" customWidth="1"/>
    <col min="1279" max="1279" width="14.7109375" style="58" customWidth="1"/>
    <col min="1280" max="1280" width="11.85546875" style="58" customWidth="1"/>
    <col min="1281" max="1281" width="14.140625" style="58" customWidth="1"/>
    <col min="1282" max="1282" width="11" style="58" customWidth="1"/>
    <col min="1283" max="1283" width="11.7109375" style="58" customWidth="1"/>
    <col min="1284" max="1284" width="10.5703125" style="58" customWidth="1"/>
    <col min="1285" max="1285" width="12.5703125" style="58" customWidth="1"/>
    <col min="1286" max="1286" width="16.28515625" style="58" customWidth="1"/>
    <col min="1287" max="1287" width="17.42578125" style="58" customWidth="1"/>
    <col min="1288" max="1288" width="11.28515625" style="58" customWidth="1"/>
    <col min="1289" max="1289" width="10" style="58" bestFit="1" customWidth="1"/>
    <col min="1290" max="1532" width="9.140625" style="58"/>
    <col min="1533" max="1533" width="6" style="58" customWidth="1"/>
    <col min="1534" max="1534" width="16.7109375" style="58" customWidth="1"/>
    <col min="1535" max="1535" width="14.7109375" style="58" customWidth="1"/>
    <col min="1536" max="1536" width="11.85546875" style="58" customWidth="1"/>
    <col min="1537" max="1537" width="14.140625" style="58" customWidth="1"/>
    <col min="1538" max="1538" width="11" style="58" customWidth="1"/>
    <col min="1539" max="1539" width="11.7109375" style="58" customWidth="1"/>
    <col min="1540" max="1540" width="10.5703125" style="58" customWidth="1"/>
    <col min="1541" max="1541" width="12.5703125" style="58" customWidth="1"/>
    <col min="1542" max="1542" width="16.28515625" style="58" customWidth="1"/>
    <col min="1543" max="1543" width="17.42578125" style="58" customWidth="1"/>
    <col min="1544" max="1544" width="11.28515625" style="58" customWidth="1"/>
    <col min="1545" max="1545" width="10" style="58" bestFit="1" customWidth="1"/>
    <col min="1546" max="1788" width="9.140625" style="58"/>
    <col min="1789" max="1789" width="6" style="58" customWidth="1"/>
    <col min="1790" max="1790" width="16.7109375" style="58" customWidth="1"/>
    <col min="1791" max="1791" width="14.7109375" style="58" customWidth="1"/>
    <col min="1792" max="1792" width="11.85546875" style="58" customWidth="1"/>
    <col min="1793" max="1793" width="14.140625" style="58" customWidth="1"/>
    <col min="1794" max="1794" width="11" style="58" customWidth="1"/>
    <col min="1795" max="1795" width="11.7109375" style="58" customWidth="1"/>
    <col min="1796" max="1796" width="10.5703125" style="58" customWidth="1"/>
    <col min="1797" max="1797" width="12.5703125" style="58" customWidth="1"/>
    <col min="1798" max="1798" width="16.28515625" style="58" customWidth="1"/>
    <col min="1799" max="1799" width="17.42578125" style="58" customWidth="1"/>
    <col min="1800" max="1800" width="11.28515625" style="58" customWidth="1"/>
    <col min="1801" max="1801" width="10" style="58" bestFit="1" customWidth="1"/>
    <col min="1802" max="2044" width="9.140625" style="58"/>
    <col min="2045" max="2045" width="6" style="58" customWidth="1"/>
    <col min="2046" max="2046" width="16.7109375" style="58" customWidth="1"/>
    <col min="2047" max="2047" width="14.7109375" style="58" customWidth="1"/>
    <col min="2048" max="2048" width="11.85546875" style="58" customWidth="1"/>
    <col min="2049" max="2049" width="14.140625" style="58" customWidth="1"/>
    <col min="2050" max="2050" width="11" style="58" customWidth="1"/>
    <col min="2051" max="2051" width="11.7109375" style="58" customWidth="1"/>
    <col min="2052" max="2052" width="10.5703125" style="58" customWidth="1"/>
    <col min="2053" max="2053" width="12.5703125" style="58" customWidth="1"/>
    <col min="2054" max="2054" width="16.28515625" style="58" customWidth="1"/>
    <col min="2055" max="2055" width="17.42578125" style="58" customWidth="1"/>
    <col min="2056" max="2056" width="11.28515625" style="58" customWidth="1"/>
    <col min="2057" max="2057" width="10" style="58" bestFit="1" customWidth="1"/>
    <col min="2058" max="2300" width="9.140625" style="58"/>
    <col min="2301" max="2301" width="6" style="58" customWidth="1"/>
    <col min="2302" max="2302" width="16.7109375" style="58" customWidth="1"/>
    <col min="2303" max="2303" width="14.7109375" style="58" customWidth="1"/>
    <col min="2304" max="2304" width="11.85546875" style="58" customWidth="1"/>
    <col min="2305" max="2305" width="14.140625" style="58" customWidth="1"/>
    <col min="2306" max="2306" width="11" style="58" customWidth="1"/>
    <col min="2307" max="2307" width="11.7109375" style="58" customWidth="1"/>
    <col min="2308" max="2308" width="10.5703125" style="58" customWidth="1"/>
    <col min="2309" max="2309" width="12.5703125" style="58" customWidth="1"/>
    <col min="2310" max="2310" width="16.28515625" style="58" customWidth="1"/>
    <col min="2311" max="2311" width="17.42578125" style="58" customWidth="1"/>
    <col min="2312" max="2312" width="11.28515625" style="58" customWidth="1"/>
    <col min="2313" max="2313" width="10" style="58" bestFit="1" customWidth="1"/>
    <col min="2314" max="2556" width="9.140625" style="58"/>
    <col min="2557" max="2557" width="6" style="58" customWidth="1"/>
    <col min="2558" max="2558" width="16.7109375" style="58" customWidth="1"/>
    <col min="2559" max="2559" width="14.7109375" style="58" customWidth="1"/>
    <col min="2560" max="2560" width="11.85546875" style="58" customWidth="1"/>
    <col min="2561" max="2561" width="14.140625" style="58" customWidth="1"/>
    <col min="2562" max="2562" width="11" style="58" customWidth="1"/>
    <col min="2563" max="2563" width="11.7109375" style="58" customWidth="1"/>
    <col min="2564" max="2564" width="10.5703125" style="58" customWidth="1"/>
    <col min="2565" max="2565" width="12.5703125" style="58" customWidth="1"/>
    <col min="2566" max="2566" width="16.28515625" style="58" customWidth="1"/>
    <col min="2567" max="2567" width="17.42578125" style="58" customWidth="1"/>
    <col min="2568" max="2568" width="11.28515625" style="58" customWidth="1"/>
    <col min="2569" max="2569" width="10" style="58" bestFit="1" customWidth="1"/>
    <col min="2570" max="2812" width="9.140625" style="58"/>
    <col min="2813" max="2813" width="6" style="58" customWidth="1"/>
    <col min="2814" max="2814" width="16.7109375" style="58" customWidth="1"/>
    <col min="2815" max="2815" width="14.7109375" style="58" customWidth="1"/>
    <col min="2816" max="2816" width="11.85546875" style="58" customWidth="1"/>
    <col min="2817" max="2817" width="14.140625" style="58" customWidth="1"/>
    <col min="2818" max="2818" width="11" style="58" customWidth="1"/>
    <col min="2819" max="2819" width="11.7109375" style="58" customWidth="1"/>
    <col min="2820" max="2820" width="10.5703125" style="58" customWidth="1"/>
    <col min="2821" max="2821" width="12.5703125" style="58" customWidth="1"/>
    <col min="2822" max="2822" width="16.28515625" style="58" customWidth="1"/>
    <col min="2823" max="2823" width="17.42578125" style="58" customWidth="1"/>
    <col min="2824" max="2824" width="11.28515625" style="58" customWidth="1"/>
    <col min="2825" max="2825" width="10" style="58" bestFit="1" customWidth="1"/>
    <col min="2826" max="3068" width="9.140625" style="58"/>
    <col min="3069" max="3069" width="6" style="58" customWidth="1"/>
    <col min="3070" max="3070" width="16.7109375" style="58" customWidth="1"/>
    <col min="3071" max="3071" width="14.7109375" style="58" customWidth="1"/>
    <col min="3072" max="3072" width="11.85546875" style="58" customWidth="1"/>
    <col min="3073" max="3073" width="14.140625" style="58" customWidth="1"/>
    <col min="3074" max="3074" width="11" style="58" customWidth="1"/>
    <col min="3075" max="3075" width="11.7109375" style="58" customWidth="1"/>
    <col min="3076" max="3076" width="10.5703125" style="58" customWidth="1"/>
    <col min="3077" max="3077" width="12.5703125" style="58" customWidth="1"/>
    <col min="3078" max="3078" width="16.28515625" style="58" customWidth="1"/>
    <col min="3079" max="3079" width="17.42578125" style="58" customWidth="1"/>
    <col min="3080" max="3080" width="11.28515625" style="58" customWidth="1"/>
    <col min="3081" max="3081" width="10" style="58" bestFit="1" customWidth="1"/>
    <col min="3082" max="3324" width="9.140625" style="58"/>
    <col min="3325" max="3325" width="6" style="58" customWidth="1"/>
    <col min="3326" max="3326" width="16.7109375" style="58" customWidth="1"/>
    <col min="3327" max="3327" width="14.7109375" style="58" customWidth="1"/>
    <col min="3328" max="3328" width="11.85546875" style="58" customWidth="1"/>
    <col min="3329" max="3329" width="14.140625" style="58" customWidth="1"/>
    <col min="3330" max="3330" width="11" style="58" customWidth="1"/>
    <col min="3331" max="3331" width="11.7109375" style="58" customWidth="1"/>
    <col min="3332" max="3332" width="10.5703125" style="58" customWidth="1"/>
    <col min="3333" max="3333" width="12.5703125" style="58" customWidth="1"/>
    <col min="3334" max="3334" width="16.28515625" style="58" customWidth="1"/>
    <col min="3335" max="3335" width="17.42578125" style="58" customWidth="1"/>
    <col min="3336" max="3336" width="11.28515625" style="58" customWidth="1"/>
    <col min="3337" max="3337" width="10" style="58" bestFit="1" customWidth="1"/>
    <col min="3338" max="3580" width="9.140625" style="58"/>
    <col min="3581" max="3581" width="6" style="58" customWidth="1"/>
    <col min="3582" max="3582" width="16.7109375" style="58" customWidth="1"/>
    <col min="3583" max="3583" width="14.7109375" style="58" customWidth="1"/>
    <col min="3584" max="3584" width="11.85546875" style="58" customWidth="1"/>
    <col min="3585" max="3585" width="14.140625" style="58" customWidth="1"/>
    <col min="3586" max="3586" width="11" style="58" customWidth="1"/>
    <col min="3587" max="3587" width="11.7109375" style="58" customWidth="1"/>
    <col min="3588" max="3588" width="10.5703125" style="58" customWidth="1"/>
    <col min="3589" max="3589" width="12.5703125" style="58" customWidth="1"/>
    <col min="3590" max="3590" width="16.28515625" style="58" customWidth="1"/>
    <col min="3591" max="3591" width="17.42578125" style="58" customWidth="1"/>
    <col min="3592" max="3592" width="11.28515625" style="58" customWidth="1"/>
    <col min="3593" max="3593" width="10" style="58" bestFit="1" customWidth="1"/>
    <col min="3594" max="3836" width="9.140625" style="58"/>
    <col min="3837" max="3837" width="6" style="58" customWidth="1"/>
    <col min="3838" max="3838" width="16.7109375" style="58" customWidth="1"/>
    <col min="3839" max="3839" width="14.7109375" style="58" customWidth="1"/>
    <col min="3840" max="3840" width="11.85546875" style="58" customWidth="1"/>
    <col min="3841" max="3841" width="14.140625" style="58" customWidth="1"/>
    <col min="3842" max="3842" width="11" style="58" customWidth="1"/>
    <col min="3843" max="3843" width="11.7109375" style="58" customWidth="1"/>
    <col min="3844" max="3844" width="10.5703125" style="58" customWidth="1"/>
    <col min="3845" max="3845" width="12.5703125" style="58" customWidth="1"/>
    <col min="3846" max="3846" width="16.28515625" style="58" customWidth="1"/>
    <col min="3847" max="3847" width="17.42578125" style="58" customWidth="1"/>
    <col min="3848" max="3848" width="11.28515625" style="58" customWidth="1"/>
    <col min="3849" max="3849" width="10" style="58" bestFit="1" customWidth="1"/>
    <col min="3850" max="4092" width="9.140625" style="58"/>
    <col min="4093" max="4093" width="6" style="58" customWidth="1"/>
    <col min="4094" max="4094" width="16.7109375" style="58" customWidth="1"/>
    <col min="4095" max="4095" width="14.7109375" style="58" customWidth="1"/>
    <col min="4096" max="4096" width="11.85546875" style="58" customWidth="1"/>
    <col min="4097" max="4097" width="14.140625" style="58" customWidth="1"/>
    <col min="4098" max="4098" width="11" style="58" customWidth="1"/>
    <col min="4099" max="4099" width="11.7109375" style="58" customWidth="1"/>
    <col min="4100" max="4100" width="10.5703125" style="58" customWidth="1"/>
    <col min="4101" max="4101" width="12.5703125" style="58" customWidth="1"/>
    <col min="4102" max="4102" width="16.28515625" style="58" customWidth="1"/>
    <col min="4103" max="4103" width="17.42578125" style="58" customWidth="1"/>
    <col min="4104" max="4104" width="11.28515625" style="58" customWidth="1"/>
    <col min="4105" max="4105" width="10" style="58" bestFit="1" customWidth="1"/>
    <col min="4106" max="4348" width="9.140625" style="58"/>
    <col min="4349" max="4349" width="6" style="58" customWidth="1"/>
    <col min="4350" max="4350" width="16.7109375" style="58" customWidth="1"/>
    <col min="4351" max="4351" width="14.7109375" style="58" customWidth="1"/>
    <col min="4352" max="4352" width="11.85546875" style="58" customWidth="1"/>
    <col min="4353" max="4353" width="14.140625" style="58" customWidth="1"/>
    <col min="4354" max="4354" width="11" style="58" customWidth="1"/>
    <col min="4355" max="4355" width="11.7109375" style="58" customWidth="1"/>
    <col min="4356" max="4356" width="10.5703125" style="58" customWidth="1"/>
    <col min="4357" max="4357" width="12.5703125" style="58" customWidth="1"/>
    <col min="4358" max="4358" width="16.28515625" style="58" customWidth="1"/>
    <col min="4359" max="4359" width="17.42578125" style="58" customWidth="1"/>
    <col min="4360" max="4360" width="11.28515625" style="58" customWidth="1"/>
    <col min="4361" max="4361" width="10" style="58" bestFit="1" customWidth="1"/>
    <col min="4362" max="4604" width="9.140625" style="58"/>
    <col min="4605" max="4605" width="6" style="58" customWidth="1"/>
    <col min="4606" max="4606" width="16.7109375" style="58" customWidth="1"/>
    <col min="4607" max="4607" width="14.7109375" style="58" customWidth="1"/>
    <col min="4608" max="4608" width="11.85546875" style="58" customWidth="1"/>
    <col min="4609" max="4609" width="14.140625" style="58" customWidth="1"/>
    <col min="4610" max="4610" width="11" style="58" customWidth="1"/>
    <col min="4611" max="4611" width="11.7109375" style="58" customWidth="1"/>
    <col min="4612" max="4612" width="10.5703125" style="58" customWidth="1"/>
    <col min="4613" max="4613" width="12.5703125" style="58" customWidth="1"/>
    <col min="4614" max="4614" width="16.28515625" style="58" customWidth="1"/>
    <col min="4615" max="4615" width="17.42578125" style="58" customWidth="1"/>
    <col min="4616" max="4616" width="11.28515625" style="58" customWidth="1"/>
    <col min="4617" max="4617" width="10" style="58" bestFit="1" customWidth="1"/>
    <col min="4618" max="4860" width="9.140625" style="58"/>
    <col min="4861" max="4861" width="6" style="58" customWidth="1"/>
    <col min="4862" max="4862" width="16.7109375" style="58" customWidth="1"/>
    <col min="4863" max="4863" width="14.7109375" style="58" customWidth="1"/>
    <col min="4864" max="4864" width="11.85546875" style="58" customWidth="1"/>
    <col min="4865" max="4865" width="14.140625" style="58" customWidth="1"/>
    <col min="4866" max="4866" width="11" style="58" customWidth="1"/>
    <col min="4867" max="4867" width="11.7109375" style="58" customWidth="1"/>
    <col min="4868" max="4868" width="10.5703125" style="58" customWidth="1"/>
    <col min="4869" max="4869" width="12.5703125" style="58" customWidth="1"/>
    <col min="4870" max="4870" width="16.28515625" style="58" customWidth="1"/>
    <col min="4871" max="4871" width="17.42578125" style="58" customWidth="1"/>
    <col min="4872" max="4872" width="11.28515625" style="58" customWidth="1"/>
    <col min="4873" max="4873" width="10" style="58" bestFit="1" customWidth="1"/>
    <col min="4874" max="5116" width="9.140625" style="58"/>
    <col min="5117" max="5117" width="6" style="58" customWidth="1"/>
    <col min="5118" max="5118" width="16.7109375" style="58" customWidth="1"/>
    <col min="5119" max="5119" width="14.7109375" style="58" customWidth="1"/>
    <col min="5120" max="5120" width="11.85546875" style="58" customWidth="1"/>
    <col min="5121" max="5121" width="14.140625" style="58" customWidth="1"/>
    <col min="5122" max="5122" width="11" style="58" customWidth="1"/>
    <col min="5123" max="5123" width="11.7109375" style="58" customWidth="1"/>
    <col min="5124" max="5124" width="10.5703125" style="58" customWidth="1"/>
    <col min="5125" max="5125" width="12.5703125" style="58" customWidth="1"/>
    <col min="5126" max="5126" width="16.28515625" style="58" customWidth="1"/>
    <col min="5127" max="5127" width="17.42578125" style="58" customWidth="1"/>
    <col min="5128" max="5128" width="11.28515625" style="58" customWidth="1"/>
    <col min="5129" max="5129" width="10" style="58" bestFit="1" customWidth="1"/>
    <col min="5130" max="5372" width="9.140625" style="58"/>
    <col min="5373" max="5373" width="6" style="58" customWidth="1"/>
    <col min="5374" max="5374" width="16.7109375" style="58" customWidth="1"/>
    <col min="5375" max="5375" width="14.7109375" style="58" customWidth="1"/>
    <col min="5376" max="5376" width="11.85546875" style="58" customWidth="1"/>
    <col min="5377" max="5377" width="14.140625" style="58" customWidth="1"/>
    <col min="5378" max="5378" width="11" style="58" customWidth="1"/>
    <col min="5379" max="5379" width="11.7109375" style="58" customWidth="1"/>
    <col min="5380" max="5380" width="10.5703125" style="58" customWidth="1"/>
    <col min="5381" max="5381" width="12.5703125" style="58" customWidth="1"/>
    <col min="5382" max="5382" width="16.28515625" style="58" customWidth="1"/>
    <col min="5383" max="5383" width="17.42578125" style="58" customWidth="1"/>
    <col min="5384" max="5384" width="11.28515625" style="58" customWidth="1"/>
    <col min="5385" max="5385" width="10" style="58" bestFit="1" customWidth="1"/>
    <col min="5386" max="5628" width="9.140625" style="58"/>
    <col min="5629" max="5629" width="6" style="58" customWidth="1"/>
    <col min="5630" max="5630" width="16.7109375" style="58" customWidth="1"/>
    <col min="5631" max="5631" width="14.7109375" style="58" customWidth="1"/>
    <col min="5632" max="5632" width="11.85546875" style="58" customWidth="1"/>
    <col min="5633" max="5633" width="14.140625" style="58" customWidth="1"/>
    <col min="5634" max="5634" width="11" style="58" customWidth="1"/>
    <col min="5635" max="5635" width="11.7109375" style="58" customWidth="1"/>
    <col min="5636" max="5636" width="10.5703125" style="58" customWidth="1"/>
    <col min="5637" max="5637" width="12.5703125" style="58" customWidth="1"/>
    <col min="5638" max="5638" width="16.28515625" style="58" customWidth="1"/>
    <col min="5639" max="5639" width="17.42578125" style="58" customWidth="1"/>
    <col min="5640" max="5640" width="11.28515625" style="58" customWidth="1"/>
    <col min="5641" max="5641" width="10" style="58" bestFit="1" customWidth="1"/>
    <col min="5642" max="5884" width="9.140625" style="58"/>
    <col min="5885" max="5885" width="6" style="58" customWidth="1"/>
    <col min="5886" max="5886" width="16.7109375" style="58" customWidth="1"/>
    <col min="5887" max="5887" width="14.7109375" style="58" customWidth="1"/>
    <col min="5888" max="5888" width="11.85546875" style="58" customWidth="1"/>
    <col min="5889" max="5889" width="14.140625" style="58" customWidth="1"/>
    <col min="5890" max="5890" width="11" style="58" customWidth="1"/>
    <col min="5891" max="5891" width="11.7109375" style="58" customWidth="1"/>
    <col min="5892" max="5892" width="10.5703125" style="58" customWidth="1"/>
    <col min="5893" max="5893" width="12.5703125" style="58" customWidth="1"/>
    <col min="5894" max="5894" width="16.28515625" style="58" customWidth="1"/>
    <col min="5895" max="5895" width="17.42578125" style="58" customWidth="1"/>
    <col min="5896" max="5896" width="11.28515625" style="58" customWidth="1"/>
    <col min="5897" max="5897" width="10" style="58" bestFit="1" customWidth="1"/>
    <col min="5898" max="6140" width="9.140625" style="58"/>
    <col min="6141" max="6141" width="6" style="58" customWidth="1"/>
    <col min="6142" max="6142" width="16.7109375" style="58" customWidth="1"/>
    <col min="6143" max="6143" width="14.7109375" style="58" customWidth="1"/>
    <col min="6144" max="6144" width="11.85546875" style="58" customWidth="1"/>
    <col min="6145" max="6145" width="14.140625" style="58" customWidth="1"/>
    <col min="6146" max="6146" width="11" style="58" customWidth="1"/>
    <col min="6147" max="6147" width="11.7109375" style="58" customWidth="1"/>
    <col min="6148" max="6148" width="10.5703125" style="58" customWidth="1"/>
    <col min="6149" max="6149" width="12.5703125" style="58" customWidth="1"/>
    <col min="6150" max="6150" width="16.28515625" style="58" customWidth="1"/>
    <col min="6151" max="6151" width="17.42578125" style="58" customWidth="1"/>
    <col min="6152" max="6152" width="11.28515625" style="58" customWidth="1"/>
    <col min="6153" max="6153" width="10" style="58" bestFit="1" customWidth="1"/>
    <col min="6154" max="6396" width="9.140625" style="58"/>
    <col min="6397" max="6397" width="6" style="58" customWidth="1"/>
    <col min="6398" max="6398" width="16.7109375" style="58" customWidth="1"/>
    <col min="6399" max="6399" width="14.7109375" style="58" customWidth="1"/>
    <col min="6400" max="6400" width="11.85546875" style="58" customWidth="1"/>
    <col min="6401" max="6401" width="14.140625" style="58" customWidth="1"/>
    <col min="6402" max="6402" width="11" style="58" customWidth="1"/>
    <col min="6403" max="6403" width="11.7109375" style="58" customWidth="1"/>
    <col min="6404" max="6404" width="10.5703125" style="58" customWidth="1"/>
    <col min="6405" max="6405" width="12.5703125" style="58" customWidth="1"/>
    <col min="6406" max="6406" width="16.28515625" style="58" customWidth="1"/>
    <col min="6407" max="6407" width="17.42578125" style="58" customWidth="1"/>
    <col min="6408" max="6408" width="11.28515625" style="58" customWidth="1"/>
    <col min="6409" max="6409" width="10" style="58" bestFit="1" customWidth="1"/>
    <col min="6410" max="6652" width="9.140625" style="58"/>
    <col min="6653" max="6653" width="6" style="58" customWidth="1"/>
    <col min="6654" max="6654" width="16.7109375" style="58" customWidth="1"/>
    <col min="6655" max="6655" width="14.7109375" style="58" customWidth="1"/>
    <col min="6656" max="6656" width="11.85546875" style="58" customWidth="1"/>
    <col min="6657" max="6657" width="14.140625" style="58" customWidth="1"/>
    <col min="6658" max="6658" width="11" style="58" customWidth="1"/>
    <col min="6659" max="6659" width="11.7109375" style="58" customWidth="1"/>
    <col min="6660" max="6660" width="10.5703125" style="58" customWidth="1"/>
    <col min="6661" max="6661" width="12.5703125" style="58" customWidth="1"/>
    <col min="6662" max="6662" width="16.28515625" style="58" customWidth="1"/>
    <col min="6663" max="6663" width="17.42578125" style="58" customWidth="1"/>
    <col min="6664" max="6664" width="11.28515625" style="58" customWidth="1"/>
    <col min="6665" max="6665" width="10" style="58" bestFit="1" customWidth="1"/>
    <col min="6666" max="6908" width="9.140625" style="58"/>
    <col min="6909" max="6909" width="6" style="58" customWidth="1"/>
    <col min="6910" max="6910" width="16.7109375" style="58" customWidth="1"/>
    <col min="6911" max="6911" width="14.7109375" style="58" customWidth="1"/>
    <col min="6912" max="6912" width="11.85546875" style="58" customWidth="1"/>
    <col min="6913" max="6913" width="14.140625" style="58" customWidth="1"/>
    <col min="6914" max="6914" width="11" style="58" customWidth="1"/>
    <col min="6915" max="6915" width="11.7109375" style="58" customWidth="1"/>
    <col min="6916" max="6916" width="10.5703125" style="58" customWidth="1"/>
    <col min="6917" max="6917" width="12.5703125" style="58" customWidth="1"/>
    <col min="6918" max="6918" width="16.28515625" style="58" customWidth="1"/>
    <col min="6919" max="6919" width="17.42578125" style="58" customWidth="1"/>
    <col min="6920" max="6920" width="11.28515625" style="58" customWidth="1"/>
    <col min="6921" max="6921" width="10" style="58" bestFit="1" customWidth="1"/>
    <col min="6922" max="7164" width="9.140625" style="58"/>
    <col min="7165" max="7165" width="6" style="58" customWidth="1"/>
    <col min="7166" max="7166" width="16.7109375" style="58" customWidth="1"/>
    <col min="7167" max="7167" width="14.7109375" style="58" customWidth="1"/>
    <col min="7168" max="7168" width="11.85546875" style="58" customWidth="1"/>
    <col min="7169" max="7169" width="14.140625" style="58" customWidth="1"/>
    <col min="7170" max="7170" width="11" style="58" customWidth="1"/>
    <col min="7171" max="7171" width="11.7109375" style="58" customWidth="1"/>
    <col min="7172" max="7172" width="10.5703125" style="58" customWidth="1"/>
    <col min="7173" max="7173" width="12.5703125" style="58" customWidth="1"/>
    <col min="7174" max="7174" width="16.28515625" style="58" customWidth="1"/>
    <col min="7175" max="7175" width="17.42578125" style="58" customWidth="1"/>
    <col min="7176" max="7176" width="11.28515625" style="58" customWidth="1"/>
    <col min="7177" max="7177" width="10" style="58" bestFit="1" customWidth="1"/>
    <col min="7178" max="7420" width="9.140625" style="58"/>
    <col min="7421" max="7421" width="6" style="58" customWidth="1"/>
    <col min="7422" max="7422" width="16.7109375" style="58" customWidth="1"/>
    <col min="7423" max="7423" width="14.7109375" style="58" customWidth="1"/>
    <col min="7424" max="7424" width="11.85546875" style="58" customWidth="1"/>
    <col min="7425" max="7425" width="14.140625" style="58" customWidth="1"/>
    <col min="7426" max="7426" width="11" style="58" customWidth="1"/>
    <col min="7427" max="7427" width="11.7109375" style="58" customWidth="1"/>
    <col min="7428" max="7428" width="10.5703125" style="58" customWidth="1"/>
    <col min="7429" max="7429" width="12.5703125" style="58" customWidth="1"/>
    <col min="7430" max="7430" width="16.28515625" style="58" customWidth="1"/>
    <col min="7431" max="7431" width="17.42578125" style="58" customWidth="1"/>
    <col min="7432" max="7432" width="11.28515625" style="58" customWidth="1"/>
    <col min="7433" max="7433" width="10" style="58" bestFit="1" customWidth="1"/>
    <col min="7434" max="7676" width="9.140625" style="58"/>
    <col min="7677" max="7677" width="6" style="58" customWidth="1"/>
    <col min="7678" max="7678" width="16.7109375" style="58" customWidth="1"/>
    <col min="7679" max="7679" width="14.7109375" style="58" customWidth="1"/>
    <col min="7680" max="7680" width="11.85546875" style="58" customWidth="1"/>
    <col min="7681" max="7681" width="14.140625" style="58" customWidth="1"/>
    <col min="7682" max="7682" width="11" style="58" customWidth="1"/>
    <col min="7683" max="7683" width="11.7109375" style="58" customWidth="1"/>
    <col min="7684" max="7684" width="10.5703125" style="58" customWidth="1"/>
    <col min="7685" max="7685" width="12.5703125" style="58" customWidth="1"/>
    <col min="7686" max="7686" width="16.28515625" style="58" customWidth="1"/>
    <col min="7687" max="7687" width="17.42578125" style="58" customWidth="1"/>
    <col min="7688" max="7688" width="11.28515625" style="58" customWidth="1"/>
    <col min="7689" max="7689" width="10" style="58" bestFit="1" customWidth="1"/>
    <col min="7690" max="7932" width="9.140625" style="58"/>
    <col min="7933" max="7933" width="6" style="58" customWidth="1"/>
    <col min="7934" max="7934" width="16.7109375" style="58" customWidth="1"/>
    <col min="7935" max="7935" width="14.7109375" style="58" customWidth="1"/>
    <col min="7936" max="7936" width="11.85546875" style="58" customWidth="1"/>
    <col min="7937" max="7937" width="14.140625" style="58" customWidth="1"/>
    <col min="7938" max="7938" width="11" style="58" customWidth="1"/>
    <col min="7939" max="7939" width="11.7109375" style="58" customWidth="1"/>
    <col min="7940" max="7940" width="10.5703125" style="58" customWidth="1"/>
    <col min="7941" max="7941" width="12.5703125" style="58" customWidth="1"/>
    <col min="7942" max="7942" width="16.28515625" style="58" customWidth="1"/>
    <col min="7943" max="7943" width="17.42578125" style="58" customWidth="1"/>
    <col min="7944" max="7944" width="11.28515625" style="58" customWidth="1"/>
    <col min="7945" max="7945" width="10" style="58" bestFit="1" customWidth="1"/>
    <col min="7946" max="8188" width="9.140625" style="58"/>
    <col min="8189" max="8189" width="6" style="58" customWidth="1"/>
    <col min="8190" max="8190" width="16.7109375" style="58" customWidth="1"/>
    <col min="8191" max="8191" width="14.7109375" style="58" customWidth="1"/>
    <col min="8192" max="8192" width="11.85546875" style="58" customWidth="1"/>
    <col min="8193" max="8193" width="14.140625" style="58" customWidth="1"/>
    <col min="8194" max="8194" width="11" style="58" customWidth="1"/>
    <col min="8195" max="8195" width="11.7109375" style="58" customWidth="1"/>
    <col min="8196" max="8196" width="10.5703125" style="58" customWidth="1"/>
    <col min="8197" max="8197" width="12.5703125" style="58" customWidth="1"/>
    <col min="8198" max="8198" width="16.28515625" style="58" customWidth="1"/>
    <col min="8199" max="8199" width="17.42578125" style="58" customWidth="1"/>
    <col min="8200" max="8200" width="11.28515625" style="58" customWidth="1"/>
    <col min="8201" max="8201" width="10" style="58" bestFit="1" customWidth="1"/>
    <col min="8202" max="8444" width="9.140625" style="58"/>
    <col min="8445" max="8445" width="6" style="58" customWidth="1"/>
    <col min="8446" max="8446" width="16.7109375" style="58" customWidth="1"/>
    <col min="8447" max="8447" width="14.7109375" style="58" customWidth="1"/>
    <col min="8448" max="8448" width="11.85546875" style="58" customWidth="1"/>
    <col min="8449" max="8449" width="14.140625" style="58" customWidth="1"/>
    <col min="8450" max="8450" width="11" style="58" customWidth="1"/>
    <col min="8451" max="8451" width="11.7109375" style="58" customWidth="1"/>
    <col min="8452" max="8452" width="10.5703125" style="58" customWidth="1"/>
    <col min="8453" max="8453" width="12.5703125" style="58" customWidth="1"/>
    <col min="8454" max="8454" width="16.28515625" style="58" customWidth="1"/>
    <col min="8455" max="8455" width="17.42578125" style="58" customWidth="1"/>
    <col min="8456" max="8456" width="11.28515625" style="58" customWidth="1"/>
    <col min="8457" max="8457" width="10" style="58" bestFit="1" customWidth="1"/>
    <col min="8458" max="8700" width="9.140625" style="58"/>
    <col min="8701" max="8701" width="6" style="58" customWidth="1"/>
    <col min="8702" max="8702" width="16.7109375" style="58" customWidth="1"/>
    <col min="8703" max="8703" width="14.7109375" style="58" customWidth="1"/>
    <col min="8704" max="8704" width="11.85546875" style="58" customWidth="1"/>
    <col min="8705" max="8705" width="14.140625" style="58" customWidth="1"/>
    <col min="8706" max="8706" width="11" style="58" customWidth="1"/>
    <col min="8707" max="8707" width="11.7109375" style="58" customWidth="1"/>
    <col min="8708" max="8708" width="10.5703125" style="58" customWidth="1"/>
    <col min="8709" max="8709" width="12.5703125" style="58" customWidth="1"/>
    <col min="8710" max="8710" width="16.28515625" style="58" customWidth="1"/>
    <col min="8711" max="8711" width="17.42578125" style="58" customWidth="1"/>
    <col min="8712" max="8712" width="11.28515625" style="58" customWidth="1"/>
    <col min="8713" max="8713" width="10" style="58" bestFit="1" customWidth="1"/>
    <col min="8714" max="8956" width="9.140625" style="58"/>
    <col min="8957" max="8957" width="6" style="58" customWidth="1"/>
    <col min="8958" max="8958" width="16.7109375" style="58" customWidth="1"/>
    <col min="8959" max="8959" width="14.7109375" style="58" customWidth="1"/>
    <col min="8960" max="8960" width="11.85546875" style="58" customWidth="1"/>
    <col min="8961" max="8961" width="14.140625" style="58" customWidth="1"/>
    <col min="8962" max="8962" width="11" style="58" customWidth="1"/>
    <col min="8963" max="8963" width="11.7109375" style="58" customWidth="1"/>
    <col min="8964" max="8964" width="10.5703125" style="58" customWidth="1"/>
    <col min="8965" max="8965" width="12.5703125" style="58" customWidth="1"/>
    <col min="8966" max="8966" width="16.28515625" style="58" customWidth="1"/>
    <col min="8967" max="8967" width="17.42578125" style="58" customWidth="1"/>
    <col min="8968" max="8968" width="11.28515625" style="58" customWidth="1"/>
    <col min="8969" max="8969" width="10" style="58" bestFit="1" customWidth="1"/>
    <col min="8970" max="9212" width="9.140625" style="58"/>
    <col min="9213" max="9213" width="6" style="58" customWidth="1"/>
    <col min="9214" max="9214" width="16.7109375" style="58" customWidth="1"/>
    <col min="9215" max="9215" width="14.7109375" style="58" customWidth="1"/>
    <col min="9216" max="9216" width="11.85546875" style="58" customWidth="1"/>
    <col min="9217" max="9217" width="14.140625" style="58" customWidth="1"/>
    <col min="9218" max="9218" width="11" style="58" customWidth="1"/>
    <col min="9219" max="9219" width="11.7109375" style="58" customWidth="1"/>
    <col min="9220" max="9220" width="10.5703125" style="58" customWidth="1"/>
    <col min="9221" max="9221" width="12.5703125" style="58" customWidth="1"/>
    <col min="9222" max="9222" width="16.28515625" style="58" customWidth="1"/>
    <col min="9223" max="9223" width="17.42578125" style="58" customWidth="1"/>
    <col min="9224" max="9224" width="11.28515625" style="58" customWidth="1"/>
    <col min="9225" max="9225" width="10" style="58" bestFit="1" customWidth="1"/>
    <col min="9226" max="9468" width="9.140625" style="58"/>
    <col min="9469" max="9469" width="6" style="58" customWidth="1"/>
    <col min="9470" max="9470" width="16.7109375" style="58" customWidth="1"/>
    <col min="9471" max="9471" width="14.7109375" style="58" customWidth="1"/>
    <col min="9472" max="9472" width="11.85546875" style="58" customWidth="1"/>
    <col min="9473" max="9473" width="14.140625" style="58" customWidth="1"/>
    <col min="9474" max="9474" width="11" style="58" customWidth="1"/>
    <col min="9475" max="9475" width="11.7109375" style="58" customWidth="1"/>
    <col min="9476" max="9476" width="10.5703125" style="58" customWidth="1"/>
    <col min="9477" max="9477" width="12.5703125" style="58" customWidth="1"/>
    <col min="9478" max="9478" width="16.28515625" style="58" customWidth="1"/>
    <col min="9479" max="9479" width="17.42578125" style="58" customWidth="1"/>
    <col min="9480" max="9480" width="11.28515625" style="58" customWidth="1"/>
    <col min="9481" max="9481" width="10" style="58" bestFit="1" customWidth="1"/>
    <col min="9482" max="9724" width="9.140625" style="58"/>
    <col min="9725" max="9725" width="6" style="58" customWidth="1"/>
    <col min="9726" max="9726" width="16.7109375" style="58" customWidth="1"/>
    <col min="9727" max="9727" width="14.7109375" style="58" customWidth="1"/>
    <col min="9728" max="9728" width="11.85546875" style="58" customWidth="1"/>
    <col min="9729" max="9729" width="14.140625" style="58" customWidth="1"/>
    <col min="9730" max="9730" width="11" style="58" customWidth="1"/>
    <col min="9731" max="9731" width="11.7109375" style="58" customWidth="1"/>
    <col min="9732" max="9732" width="10.5703125" style="58" customWidth="1"/>
    <col min="9733" max="9733" width="12.5703125" style="58" customWidth="1"/>
    <col min="9734" max="9734" width="16.28515625" style="58" customWidth="1"/>
    <col min="9735" max="9735" width="17.42578125" style="58" customWidth="1"/>
    <col min="9736" max="9736" width="11.28515625" style="58" customWidth="1"/>
    <col min="9737" max="9737" width="10" style="58" bestFit="1" customWidth="1"/>
    <col min="9738" max="9980" width="9.140625" style="58"/>
    <col min="9981" max="9981" width="6" style="58" customWidth="1"/>
    <col min="9982" max="9982" width="16.7109375" style="58" customWidth="1"/>
    <col min="9983" max="9983" width="14.7109375" style="58" customWidth="1"/>
    <col min="9984" max="9984" width="11.85546875" style="58" customWidth="1"/>
    <col min="9985" max="9985" width="14.140625" style="58" customWidth="1"/>
    <col min="9986" max="9986" width="11" style="58" customWidth="1"/>
    <col min="9987" max="9987" width="11.7109375" style="58" customWidth="1"/>
    <col min="9988" max="9988" width="10.5703125" style="58" customWidth="1"/>
    <col min="9989" max="9989" width="12.5703125" style="58" customWidth="1"/>
    <col min="9990" max="9990" width="16.28515625" style="58" customWidth="1"/>
    <col min="9991" max="9991" width="17.42578125" style="58" customWidth="1"/>
    <col min="9992" max="9992" width="11.28515625" style="58" customWidth="1"/>
    <col min="9993" max="9993" width="10" style="58" bestFit="1" customWidth="1"/>
    <col min="9994" max="10236" width="9.140625" style="58"/>
    <col min="10237" max="10237" width="6" style="58" customWidth="1"/>
    <col min="10238" max="10238" width="16.7109375" style="58" customWidth="1"/>
    <col min="10239" max="10239" width="14.7109375" style="58" customWidth="1"/>
    <col min="10240" max="10240" width="11.85546875" style="58" customWidth="1"/>
    <col min="10241" max="10241" width="14.140625" style="58" customWidth="1"/>
    <col min="10242" max="10242" width="11" style="58" customWidth="1"/>
    <col min="10243" max="10243" width="11.7109375" style="58" customWidth="1"/>
    <col min="10244" max="10244" width="10.5703125" style="58" customWidth="1"/>
    <col min="10245" max="10245" width="12.5703125" style="58" customWidth="1"/>
    <col min="10246" max="10246" width="16.28515625" style="58" customWidth="1"/>
    <col min="10247" max="10247" width="17.42578125" style="58" customWidth="1"/>
    <col min="10248" max="10248" width="11.28515625" style="58" customWidth="1"/>
    <col min="10249" max="10249" width="10" style="58" bestFit="1" customWidth="1"/>
    <col min="10250" max="10492" width="9.140625" style="58"/>
    <col min="10493" max="10493" width="6" style="58" customWidth="1"/>
    <col min="10494" max="10494" width="16.7109375" style="58" customWidth="1"/>
    <col min="10495" max="10495" width="14.7109375" style="58" customWidth="1"/>
    <col min="10496" max="10496" width="11.85546875" style="58" customWidth="1"/>
    <col min="10497" max="10497" width="14.140625" style="58" customWidth="1"/>
    <col min="10498" max="10498" width="11" style="58" customWidth="1"/>
    <col min="10499" max="10499" width="11.7109375" style="58" customWidth="1"/>
    <col min="10500" max="10500" width="10.5703125" style="58" customWidth="1"/>
    <col min="10501" max="10501" width="12.5703125" style="58" customWidth="1"/>
    <col min="10502" max="10502" width="16.28515625" style="58" customWidth="1"/>
    <col min="10503" max="10503" width="17.42578125" style="58" customWidth="1"/>
    <col min="10504" max="10504" width="11.28515625" style="58" customWidth="1"/>
    <col min="10505" max="10505" width="10" style="58" bestFit="1" customWidth="1"/>
    <col min="10506" max="10748" width="9.140625" style="58"/>
    <col min="10749" max="10749" width="6" style="58" customWidth="1"/>
    <col min="10750" max="10750" width="16.7109375" style="58" customWidth="1"/>
    <col min="10751" max="10751" width="14.7109375" style="58" customWidth="1"/>
    <col min="10752" max="10752" width="11.85546875" style="58" customWidth="1"/>
    <col min="10753" max="10753" width="14.140625" style="58" customWidth="1"/>
    <col min="10754" max="10754" width="11" style="58" customWidth="1"/>
    <col min="10755" max="10755" width="11.7109375" style="58" customWidth="1"/>
    <col min="10756" max="10756" width="10.5703125" style="58" customWidth="1"/>
    <col min="10757" max="10757" width="12.5703125" style="58" customWidth="1"/>
    <col min="10758" max="10758" width="16.28515625" style="58" customWidth="1"/>
    <col min="10759" max="10759" width="17.42578125" style="58" customWidth="1"/>
    <col min="10760" max="10760" width="11.28515625" style="58" customWidth="1"/>
    <col min="10761" max="10761" width="10" style="58" bestFit="1" customWidth="1"/>
    <col min="10762" max="11004" width="9.140625" style="58"/>
    <col min="11005" max="11005" width="6" style="58" customWidth="1"/>
    <col min="11006" max="11006" width="16.7109375" style="58" customWidth="1"/>
    <col min="11007" max="11007" width="14.7109375" style="58" customWidth="1"/>
    <col min="11008" max="11008" width="11.85546875" style="58" customWidth="1"/>
    <col min="11009" max="11009" width="14.140625" style="58" customWidth="1"/>
    <col min="11010" max="11010" width="11" style="58" customWidth="1"/>
    <col min="11011" max="11011" width="11.7109375" style="58" customWidth="1"/>
    <col min="11012" max="11012" width="10.5703125" style="58" customWidth="1"/>
    <col min="11013" max="11013" width="12.5703125" style="58" customWidth="1"/>
    <col min="11014" max="11014" width="16.28515625" style="58" customWidth="1"/>
    <col min="11015" max="11015" width="17.42578125" style="58" customWidth="1"/>
    <col min="11016" max="11016" width="11.28515625" style="58" customWidth="1"/>
    <col min="11017" max="11017" width="10" style="58" bestFit="1" customWidth="1"/>
    <col min="11018" max="11260" width="9.140625" style="58"/>
    <col min="11261" max="11261" width="6" style="58" customWidth="1"/>
    <col min="11262" max="11262" width="16.7109375" style="58" customWidth="1"/>
    <col min="11263" max="11263" width="14.7109375" style="58" customWidth="1"/>
    <col min="11264" max="11264" width="11.85546875" style="58" customWidth="1"/>
    <col min="11265" max="11265" width="14.140625" style="58" customWidth="1"/>
    <col min="11266" max="11266" width="11" style="58" customWidth="1"/>
    <col min="11267" max="11267" width="11.7109375" style="58" customWidth="1"/>
    <col min="11268" max="11268" width="10.5703125" style="58" customWidth="1"/>
    <col min="11269" max="11269" width="12.5703125" style="58" customWidth="1"/>
    <col min="11270" max="11270" width="16.28515625" style="58" customWidth="1"/>
    <col min="11271" max="11271" width="17.42578125" style="58" customWidth="1"/>
    <col min="11272" max="11272" width="11.28515625" style="58" customWidth="1"/>
    <col min="11273" max="11273" width="10" style="58" bestFit="1" customWidth="1"/>
    <col min="11274" max="11516" width="9.140625" style="58"/>
    <col min="11517" max="11517" width="6" style="58" customWidth="1"/>
    <col min="11518" max="11518" width="16.7109375" style="58" customWidth="1"/>
    <col min="11519" max="11519" width="14.7109375" style="58" customWidth="1"/>
    <col min="11520" max="11520" width="11.85546875" style="58" customWidth="1"/>
    <col min="11521" max="11521" width="14.140625" style="58" customWidth="1"/>
    <col min="11522" max="11522" width="11" style="58" customWidth="1"/>
    <col min="11523" max="11523" width="11.7109375" style="58" customWidth="1"/>
    <col min="11524" max="11524" width="10.5703125" style="58" customWidth="1"/>
    <col min="11525" max="11525" width="12.5703125" style="58" customWidth="1"/>
    <col min="11526" max="11526" width="16.28515625" style="58" customWidth="1"/>
    <col min="11527" max="11527" width="17.42578125" style="58" customWidth="1"/>
    <col min="11528" max="11528" width="11.28515625" style="58" customWidth="1"/>
    <col min="11529" max="11529" width="10" style="58" bestFit="1" customWidth="1"/>
    <col min="11530" max="11772" width="9.140625" style="58"/>
    <col min="11773" max="11773" width="6" style="58" customWidth="1"/>
    <col min="11774" max="11774" width="16.7109375" style="58" customWidth="1"/>
    <col min="11775" max="11775" width="14.7109375" style="58" customWidth="1"/>
    <col min="11776" max="11776" width="11.85546875" style="58" customWidth="1"/>
    <col min="11777" max="11777" width="14.140625" style="58" customWidth="1"/>
    <col min="11778" max="11778" width="11" style="58" customWidth="1"/>
    <col min="11779" max="11779" width="11.7109375" style="58" customWidth="1"/>
    <col min="11780" max="11780" width="10.5703125" style="58" customWidth="1"/>
    <col min="11781" max="11781" width="12.5703125" style="58" customWidth="1"/>
    <col min="11782" max="11782" width="16.28515625" style="58" customWidth="1"/>
    <col min="11783" max="11783" width="17.42578125" style="58" customWidth="1"/>
    <col min="11784" max="11784" width="11.28515625" style="58" customWidth="1"/>
    <col min="11785" max="11785" width="10" style="58" bestFit="1" customWidth="1"/>
    <col min="11786" max="12028" width="9.140625" style="58"/>
    <col min="12029" max="12029" width="6" style="58" customWidth="1"/>
    <col min="12030" max="12030" width="16.7109375" style="58" customWidth="1"/>
    <col min="12031" max="12031" width="14.7109375" style="58" customWidth="1"/>
    <col min="12032" max="12032" width="11.85546875" style="58" customWidth="1"/>
    <col min="12033" max="12033" width="14.140625" style="58" customWidth="1"/>
    <col min="12034" max="12034" width="11" style="58" customWidth="1"/>
    <col min="12035" max="12035" width="11.7109375" style="58" customWidth="1"/>
    <col min="12036" max="12036" width="10.5703125" style="58" customWidth="1"/>
    <col min="12037" max="12037" width="12.5703125" style="58" customWidth="1"/>
    <col min="12038" max="12038" width="16.28515625" style="58" customWidth="1"/>
    <col min="12039" max="12039" width="17.42578125" style="58" customWidth="1"/>
    <col min="12040" max="12040" width="11.28515625" style="58" customWidth="1"/>
    <col min="12041" max="12041" width="10" style="58" bestFit="1" customWidth="1"/>
    <col min="12042" max="12284" width="9.140625" style="58"/>
    <col min="12285" max="12285" width="6" style="58" customWidth="1"/>
    <col min="12286" max="12286" width="16.7109375" style="58" customWidth="1"/>
    <col min="12287" max="12287" width="14.7109375" style="58" customWidth="1"/>
    <col min="12288" max="12288" width="11.85546875" style="58" customWidth="1"/>
    <col min="12289" max="12289" width="14.140625" style="58" customWidth="1"/>
    <col min="12290" max="12290" width="11" style="58" customWidth="1"/>
    <col min="12291" max="12291" width="11.7109375" style="58" customWidth="1"/>
    <col min="12292" max="12292" width="10.5703125" style="58" customWidth="1"/>
    <col min="12293" max="12293" width="12.5703125" style="58" customWidth="1"/>
    <col min="12294" max="12294" width="16.28515625" style="58" customWidth="1"/>
    <col min="12295" max="12295" width="17.42578125" style="58" customWidth="1"/>
    <col min="12296" max="12296" width="11.28515625" style="58" customWidth="1"/>
    <col min="12297" max="12297" width="10" style="58" bestFit="1" customWidth="1"/>
    <col min="12298" max="12540" width="9.140625" style="58"/>
    <col min="12541" max="12541" width="6" style="58" customWidth="1"/>
    <col min="12542" max="12542" width="16.7109375" style="58" customWidth="1"/>
    <col min="12543" max="12543" width="14.7109375" style="58" customWidth="1"/>
    <col min="12544" max="12544" width="11.85546875" style="58" customWidth="1"/>
    <col min="12545" max="12545" width="14.140625" style="58" customWidth="1"/>
    <col min="12546" max="12546" width="11" style="58" customWidth="1"/>
    <col min="12547" max="12547" width="11.7109375" style="58" customWidth="1"/>
    <col min="12548" max="12548" width="10.5703125" style="58" customWidth="1"/>
    <col min="12549" max="12549" width="12.5703125" style="58" customWidth="1"/>
    <col min="12550" max="12550" width="16.28515625" style="58" customWidth="1"/>
    <col min="12551" max="12551" width="17.42578125" style="58" customWidth="1"/>
    <col min="12552" max="12552" width="11.28515625" style="58" customWidth="1"/>
    <col min="12553" max="12553" width="10" style="58" bestFit="1" customWidth="1"/>
    <col min="12554" max="12796" width="9.140625" style="58"/>
    <col min="12797" max="12797" width="6" style="58" customWidth="1"/>
    <col min="12798" max="12798" width="16.7109375" style="58" customWidth="1"/>
    <col min="12799" max="12799" width="14.7109375" style="58" customWidth="1"/>
    <col min="12800" max="12800" width="11.85546875" style="58" customWidth="1"/>
    <col min="12801" max="12801" width="14.140625" style="58" customWidth="1"/>
    <col min="12802" max="12802" width="11" style="58" customWidth="1"/>
    <col min="12803" max="12803" width="11.7109375" style="58" customWidth="1"/>
    <col min="12804" max="12804" width="10.5703125" style="58" customWidth="1"/>
    <col min="12805" max="12805" width="12.5703125" style="58" customWidth="1"/>
    <col min="12806" max="12806" width="16.28515625" style="58" customWidth="1"/>
    <col min="12807" max="12807" width="17.42578125" style="58" customWidth="1"/>
    <col min="12808" max="12808" width="11.28515625" style="58" customWidth="1"/>
    <col min="12809" max="12809" width="10" style="58" bestFit="1" customWidth="1"/>
    <col min="12810" max="13052" width="9.140625" style="58"/>
    <col min="13053" max="13053" width="6" style="58" customWidth="1"/>
    <col min="13054" max="13054" width="16.7109375" style="58" customWidth="1"/>
    <col min="13055" max="13055" width="14.7109375" style="58" customWidth="1"/>
    <col min="13056" max="13056" width="11.85546875" style="58" customWidth="1"/>
    <col min="13057" max="13057" width="14.140625" style="58" customWidth="1"/>
    <col min="13058" max="13058" width="11" style="58" customWidth="1"/>
    <col min="13059" max="13059" width="11.7109375" style="58" customWidth="1"/>
    <col min="13060" max="13060" width="10.5703125" style="58" customWidth="1"/>
    <col min="13061" max="13061" width="12.5703125" style="58" customWidth="1"/>
    <col min="13062" max="13062" width="16.28515625" style="58" customWidth="1"/>
    <col min="13063" max="13063" width="17.42578125" style="58" customWidth="1"/>
    <col min="13064" max="13064" width="11.28515625" style="58" customWidth="1"/>
    <col min="13065" max="13065" width="10" style="58" bestFit="1" customWidth="1"/>
    <col min="13066" max="13308" width="9.140625" style="58"/>
    <col min="13309" max="13309" width="6" style="58" customWidth="1"/>
    <col min="13310" max="13310" width="16.7109375" style="58" customWidth="1"/>
    <col min="13311" max="13311" width="14.7109375" style="58" customWidth="1"/>
    <col min="13312" max="13312" width="11.85546875" style="58" customWidth="1"/>
    <col min="13313" max="13313" width="14.140625" style="58" customWidth="1"/>
    <col min="13314" max="13314" width="11" style="58" customWidth="1"/>
    <col min="13315" max="13315" width="11.7109375" style="58" customWidth="1"/>
    <col min="13316" max="13316" width="10.5703125" style="58" customWidth="1"/>
    <col min="13317" max="13317" width="12.5703125" style="58" customWidth="1"/>
    <col min="13318" max="13318" width="16.28515625" style="58" customWidth="1"/>
    <col min="13319" max="13319" width="17.42578125" style="58" customWidth="1"/>
    <col min="13320" max="13320" width="11.28515625" style="58" customWidth="1"/>
    <col min="13321" max="13321" width="10" style="58" bestFit="1" customWidth="1"/>
    <col min="13322" max="13564" width="9.140625" style="58"/>
    <col min="13565" max="13565" width="6" style="58" customWidth="1"/>
    <col min="13566" max="13566" width="16.7109375" style="58" customWidth="1"/>
    <col min="13567" max="13567" width="14.7109375" style="58" customWidth="1"/>
    <col min="13568" max="13568" width="11.85546875" style="58" customWidth="1"/>
    <col min="13569" max="13569" width="14.140625" style="58" customWidth="1"/>
    <col min="13570" max="13570" width="11" style="58" customWidth="1"/>
    <col min="13571" max="13571" width="11.7109375" style="58" customWidth="1"/>
    <col min="13572" max="13572" width="10.5703125" style="58" customWidth="1"/>
    <col min="13573" max="13573" width="12.5703125" style="58" customWidth="1"/>
    <col min="13574" max="13574" width="16.28515625" style="58" customWidth="1"/>
    <col min="13575" max="13575" width="17.42578125" style="58" customWidth="1"/>
    <col min="13576" max="13576" width="11.28515625" style="58" customWidth="1"/>
    <col min="13577" max="13577" width="10" style="58" bestFit="1" customWidth="1"/>
    <col min="13578" max="13820" width="9.140625" style="58"/>
    <col min="13821" max="13821" width="6" style="58" customWidth="1"/>
    <col min="13822" max="13822" width="16.7109375" style="58" customWidth="1"/>
    <col min="13823" max="13823" width="14.7109375" style="58" customWidth="1"/>
    <col min="13824" max="13824" width="11.85546875" style="58" customWidth="1"/>
    <col min="13825" max="13825" width="14.140625" style="58" customWidth="1"/>
    <col min="13826" max="13826" width="11" style="58" customWidth="1"/>
    <col min="13827" max="13827" width="11.7109375" style="58" customWidth="1"/>
    <col min="13828" max="13828" width="10.5703125" style="58" customWidth="1"/>
    <col min="13829" max="13829" width="12.5703125" style="58" customWidth="1"/>
    <col min="13830" max="13830" width="16.28515625" style="58" customWidth="1"/>
    <col min="13831" max="13831" width="17.42578125" style="58" customWidth="1"/>
    <col min="13832" max="13832" width="11.28515625" style="58" customWidth="1"/>
    <col min="13833" max="13833" width="10" style="58" bestFit="1" customWidth="1"/>
    <col min="13834" max="14076" width="9.140625" style="58"/>
    <col min="14077" max="14077" width="6" style="58" customWidth="1"/>
    <col min="14078" max="14078" width="16.7109375" style="58" customWidth="1"/>
    <col min="14079" max="14079" width="14.7109375" style="58" customWidth="1"/>
    <col min="14080" max="14080" width="11.85546875" style="58" customWidth="1"/>
    <col min="14081" max="14081" width="14.140625" style="58" customWidth="1"/>
    <col min="14082" max="14082" width="11" style="58" customWidth="1"/>
    <col min="14083" max="14083" width="11.7109375" style="58" customWidth="1"/>
    <col min="14084" max="14084" width="10.5703125" style="58" customWidth="1"/>
    <col min="14085" max="14085" width="12.5703125" style="58" customWidth="1"/>
    <col min="14086" max="14086" width="16.28515625" style="58" customWidth="1"/>
    <col min="14087" max="14087" width="17.42578125" style="58" customWidth="1"/>
    <col min="14088" max="14088" width="11.28515625" style="58" customWidth="1"/>
    <col min="14089" max="14089" width="10" style="58" bestFit="1" customWidth="1"/>
    <col min="14090" max="14332" width="9.140625" style="58"/>
    <col min="14333" max="14333" width="6" style="58" customWidth="1"/>
    <col min="14334" max="14334" width="16.7109375" style="58" customWidth="1"/>
    <col min="14335" max="14335" width="14.7109375" style="58" customWidth="1"/>
    <col min="14336" max="14336" width="11.85546875" style="58" customWidth="1"/>
    <col min="14337" max="14337" width="14.140625" style="58" customWidth="1"/>
    <col min="14338" max="14338" width="11" style="58" customWidth="1"/>
    <col min="14339" max="14339" width="11.7109375" style="58" customWidth="1"/>
    <col min="14340" max="14340" width="10.5703125" style="58" customWidth="1"/>
    <col min="14341" max="14341" width="12.5703125" style="58" customWidth="1"/>
    <col min="14342" max="14342" width="16.28515625" style="58" customWidth="1"/>
    <col min="14343" max="14343" width="17.42578125" style="58" customWidth="1"/>
    <col min="14344" max="14344" width="11.28515625" style="58" customWidth="1"/>
    <col min="14345" max="14345" width="10" style="58" bestFit="1" customWidth="1"/>
    <col min="14346" max="14588" width="9.140625" style="58"/>
    <col min="14589" max="14589" width="6" style="58" customWidth="1"/>
    <col min="14590" max="14590" width="16.7109375" style="58" customWidth="1"/>
    <col min="14591" max="14591" width="14.7109375" style="58" customWidth="1"/>
    <col min="14592" max="14592" width="11.85546875" style="58" customWidth="1"/>
    <col min="14593" max="14593" width="14.140625" style="58" customWidth="1"/>
    <col min="14594" max="14594" width="11" style="58" customWidth="1"/>
    <col min="14595" max="14595" width="11.7109375" style="58" customWidth="1"/>
    <col min="14596" max="14596" width="10.5703125" style="58" customWidth="1"/>
    <col min="14597" max="14597" width="12.5703125" style="58" customWidth="1"/>
    <col min="14598" max="14598" width="16.28515625" style="58" customWidth="1"/>
    <col min="14599" max="14599" width="17.42578125" style="58" customWidth="1"/>
    <col min="14600" max="14600" width="11.28515625" style="58" customWidth="1"/>
    <col min="14601" max="14601" width="10" style="58" bestFit="1" customWidth="1"/>
    <col min="14602" max="14844" width="9.140625" style="58"/>
    <col min="14845" max="14845" width="6" style="58" customWidth="1"/>
    <col min="14846" max="14846" width="16.7109375" style="58" customWidth="1"/>
    <col min="14847" max="14847" width="14.7109375" style="58" customWidth="1"/>
    <col min="14848" max="14848" width="11.85546875" style="58" customWidth="1"/>
    <col min="14849" max="14849" width="14.140625" style="58" customWidth="1"/>
    <col min="14850" max="14850" width="11" style="58" customWidth="1"/>
    <col min="14851" max="14851" width="11.7109375" style="58" customWidth="1"/>
    <col min="14852" max="14852" width="10.5703125" style="58" customWidth="1"/>
    <col min="14853" max="14853" width="12.5703125" style="58" customWidth="1"/>
    <col min="14854" max="14854" width="16.28515625" style="58" customWidth="1"/>
    <col min="14855" max="14855" width="17.42578125" style="58" customWidth="1"/>
    <col min="14856" max="14856" width="11.28515625" style="58" customWidth="1"/>
    <col min="14857" max="14857" width="10" style="58" bestFit="1" customWidth="1"/>
    <col min="14858" max="15100" width="9.140625" style="58"/>
    <col min="15101" max="15101" width="6" style="58" customWidth="1"/>
    <col min="15102" max="15102" width="16.7109375" style="58" customWidth="1"/>
    <col min="15103" max="15103" width="14.7109375" style="58" customWidth="1"/>
    <col min="15104" max="15104" width="11.85546875" style="58" customWidth="1"/>
    <col min="15105" max="15105" width="14.140625" style="58" customWidth="1"/>
    <col min="15106" max="15106" width="11" style="58" customWidth="1"/>
    <col min="15107" max="15107" width="11.7109375" style="58" customWidth="1"/>
    <col min="15108" max="15108" width="10.5703125" style="58" customWidth="1"/>
    <col min="15109" max="15109" width="12.5703125" style="58" customWidth="1"/>
    <col min="15110" max="15110" width="16.28515625" style="58" customWidth="1"/>
    <col min="15111" max="15111" width="17.42578125" style="58" customWidth="1"/>
    <col min="15112" max="15112" width="11.28515625" style="58" customWidth="1"/>
    <col min="15113" max="15113" width="10" style="58" bestFit="1" customWidth="1"/>
    <col min="15114" max="15356" width="9.140625" style="58"/>
    <col min="15357" max="15357" width="6" style="58" customWidth="1"/>
    <col min="15358" max="15358" width="16.7109375" style="58" customWidth="1"/>
    <col min="15359" max="15359" width="14.7109375" style="58" customWidth="1"/>
    <col min="15360" max="15360" width="11.85546875" style="58" customWidth="1"/>
    <col min="15361" max="15361" width="14.140625" style="58" customWidth="1"/>
    <col min="15362" max="15362" width="11" style="58" customWidth="1"/>
    <col min="15363" max="15363" width="11.7109375" style="58" customWidth="1"/>
    <col min="15364" max="15364" width="10.5703125" style="58" customWidth="1"/>
    <col min="15365" max="15365" width="12.5703125" style="58" customWidth="1"/>
    <col min="15366" max="15366" width="16.28515625" style="58" customWidth="1"/>
    <col min="15367" max="15367" width="17.42578125" style="58" customWidth="1"/>
    <col min="15368" max="15368" width="11.28515625" style="58" customWidth="1"/>
    <col min="15369" max="15369" width="10" style="58" bestFit="1" customWidth="1"/>
    <col min="15370" max="15612" width="9.140625" style="58"/>
    <col min="15613" max="15613" width="6" style="58" customWidth="1"/>
    <col min="15614" max="15614" width="16.7109375" style="58" customWidth="1"/>
    <col min="15615" max="15615" width="14.7109375" style="58" customWidth="1"/>
    <col min="15616" max="15616" width="11.85546875" style="58" customWidth="1"/>
    <col min="15617" max="15617" width="14.140625" style="58" customWidth="1"/>
    <col min="15618" max="15618" width="11" style="58" customWidth="1"/>
    <col min="15619" max="15619" width="11.7109375" style="58" customWidth="1"/>
    <col min="15620" max="15620" width="10.5703125" style="58" customWidth="1"/>
    <col min="15621" max="15621" width="12.5703125" style="58" customWidth="1"/>
    <col min="15622" max="15622" width="16.28515625" style="58" customWidth="1"/>
    <col min="15623" max="15623" width="17.42578125" style="58" customWidth="1"/>
    <col min="15624" max="15624" width="11.28515625" style="58" customWidth="1"/>
    <col min="15625" max="15625" width="10" style="58" bestFit="1" customWidth="1"/>
    <col min="15626" max="15868" width="9.140625" style="58"/>
    <col min="15869" max="15869" width="6" style="58" customWidth="1"/>
    <col min="15870" max="15870" width="16.7109375" style="58" customWidth="1"/>
    <col min="15871" max="15871" width="14.7109375" style="58" customWidth="1"/>
    <col min="15872" max="15872" width="11.85546875" style="58" customWidth="1"/>
    <col min="15873" max="15873" width="14.140625" style="58" customWidth="1"/>
    <col min="15874" max="15874" width="11" style="58" customWidth="1"/>
    <col min="15875" max="15875" width="11.7109375" style="58" customWidth="1"/>
    <col min="15876" max="15876" width="10.5703125" style="58" customWidth="1"/>
    <col min="15877" max="15877" width="12.5703125" style="58" customWidth="1"/>
    <col min="15878" max="15878" width="16.28515625" style="58" customWidth="1"/>
    <col min="15879" max="15879" width="17.42578125" style="58" customWidth="1"/>
    <col min="15880" max="15880" width="11.28515625" style="58" customWidth="1"/>
    <col min="15881" max="15881" width="10" style="58" bestFit="1" customWidth="1"/>
    <col min="15882" max="16124" width="9.140625" style="58"/>
    <col min="16125" max="16125" width="6" style="58" customWidth="1"/>
    <col min="16126" max="16126" width="16.7109375" style="58" customWidth="1"/>
    <col min="16127" max="16127" width="14.7109375" style="58" customWidth="1"/>
    <col min="16128" max="16128" width="11.85546875" style="58" customWidth="1"/>
    <col min="16129" max="16129" width="14.140625" style="58" customWidth="1"/>
    <col min="16130" max="16130" width="11" style="58" customWidth="1"/>
    <col min="16131" max="16131" width="11.7109375" style="58" customWidth="1"/>
    <col min="16132" max="16132" width="10.5703125" style="58" customWidth="1"/>
    <col min="16133" max="16133" width="12.5703125" style="58" customWidth="1"/>
    <col min="16134" max="16134" width="16.28515625" style="58" customWidth="1"/>
    <col min="16135" max="16135" width="17.42578125" style="58" customWidth="1"/>
    <col min="16136" max="16136" width="11.28515625" style="58" customWidth="1"/>
    <col min="16137" max="16137" width="10" style="58" bestFit="1" customWidth="1"/>
    <col min="16138" max="16384" width="9.140625" style="58"/>
  </cols>
  <sheetData>
    <row r="1" spans="1:10">
      <c r="A1" s="364" t="s">
        <v>107</v>
      </c>
      <c r="B1" s="364"/>
      <c r="C1" s="364"/>
      <c r="D1" s="364"/>
      <c r="E1" s="364"/>
      <c r="F1" s="364"/>
      <c r="G1" s="364"/>
      <c r="H1" s="364"/>
    </row>
    <row r="3" spans="1:10">
      <c r="A3" s="364" t="s">
        <v>108</v>
      </c>
      <c r="B3" s="364"/>
      <c r="C3" s="364"/>
      <c r="D3" s="364"/>
      <c r="E3" s="364"/>
      <c r="F3" s="364"/>
      <c r="G3" s="364"/>
      <c r="H3" s="364"/>
    </row>
    <row r="4" spans="1:10">
      <c r="A4" s="60"/>
    </row>
    <row r="5" spans="1:10">
      <c r="A5" s="364" t="s">
        <v>184</v>
      </c>
      <c r="B5" s="364"/>
      <c r="C5" s="364"/>
      <c r="D5" s="364"/>
      <c r="E5" s="364"/>
      <c r="F5" s="364"/>
      <c r="G5" s="364"/>
      <c r="H5" s="364"/>
    </row>
    <row r="6" spans="1:10">
      <c r="A6" s="61"/>
      <c r="B6" s="61"/>
      <c r="C6" s="61"/>
      <c r="D6" s="61"/>
      <c r="E6" s="61"/>
      <c r="F6" s="61"/>
      <c r="G6" s="61"/>
      <c r="H6" s="62" t="s">
        <v>109</v>
      </c>
    </row>
    <row r="7" spans="1:10" s="63" customFormat="1" ht="32.25" customHeight="1">
      <c r="A7" s="365" t="s">
        <v>185</v>
      </c>
      <c r="B7" s="365"/>
      <c r="C7" s="365"/>
      <c r="D7" s="365"/>
      <c r="E7" s="365"/>
      <c r="F7" s="365"/>
      <c r="G7" s="365"/>
      <c r="H7" s="365"/>
      <c r="I7" s="64"/>
    </row>
    <row r="8" spans="1:10">
      <c r="A8" s="60"/>
    </row>
    <row r="9" spans="1:10">
      <c r="A9" s="364" t="s">
        <v>110</v>
      </c>
      <c r="B9" s="364"/>
      <c r="C9" s="364"/>
      <c r="D9" s="364"/>
      <c r="E9" s="364"/>
      <c r="F9" s="364"/>
      <c r="G9" s="364"/>
      <c r="H9" s="364"/>
    </row>
    <row r="10" spans="1:10">
      <c r="A10" s="60"/>
    </row>
    <row r="11" spans="1:10" s="65" customFormat="1" ht="30" customHeight="1">
      <c r="A11" s="362" t="s">
        <v>111</v>
      </c>
      <c r="B11" s="362" t="s">
        <v>112</v>
      </c>
      <c r="C11" s="362" t="s">
        <v>113</v>
      </c>
      <c r="D11" s="362" t="s">
        <v>114</v>
      </c>
      <c r="E11" s="362"/>
      <c r="F11" s="362"/>
      <c r="G11" s="362"/>
      <c r="H11" s="362" t="s">
        <v>115</v>
      </c>
      <c r="I11" s="66"/>
    </row>
    <row r="12" spans="1:10" s="65" customFormat="1">
      <c r="A12" s="362"/>
      <c r="B12" s="362"/>
      <c r="C12" s="362"/>
      <c r="D12" s="362" t="s">
        <v>39</v>
      </c>
      <c r="E12" s="362" t="s">
        <v>40</v>
      </c>
      <c r="F12" s="362"/>
      <c r="G12" s="362"/>
      <c r="H12" s="362"/>
      <c r="I12" s="66"/>
    </row>
    <row r="13" spans="1:10" s="65" customFormat="1" ht="87" customHeight="1">
      <c r="A13" s="362"/>
      <c r="B13" s="362"/>
      <c r="C13" s="362"/>
      <c r="D13" s="362"/>
      <c r="E13" s="67" t="s">
        <v>116</v>
      </c>
      <c r="F13" s="67" t="s">
        <v>182</v>
      </c>
      <c r="G13" s="67" t="s">
        <v>183</v>
      </c>
      <c r="H13" s="362"/>
      <c r="I13" s="66"/>
    </row>
    <row r="14" spans="1:10" s="69" customFormat="1" ht="12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70"/>
    </row>
    <row r="15" spans="1:10" ht="49.5" customHeight="1">
      <c r="A15" s="71">
        <v>1</v>
      </c>
      <c r="B15" s="232" t="s">
        <v>314</v>
      </c>
      <c r="C15" s="73">
        <v>2</v>
      </c>
      <c r="D15" s="73">
        <f>E15+F15+G15</f>
        <v>8641.01</v>
      </c>
      <c r="E15" s="74">
        <f>17208.02/C15</f>
        <v>8604.01</v>
      </c>
      <c r="F15" s="74">
        <v>0</v>
      </c>
      <c r="G15" s="73">
        <v>37</v>
      </c>
      <c r="H15" s="73">
        <f>(D15*C15)*12</f>
        <v>207384.24</v>
      </c>
      <c r="J15" s="59"/>
    </row>
    <row r="16" spans="1:10" ht="50.25" customHeight="1">
      <c r="A16" s="71">
        <v>2</v>
      </c>
      <c r="B16" s="72" t="s">
        <v>160</v>
      </c>
      <c r="C16" s="73">
        <v>22.69</v>
      </c>
      <c r="D16" s="73">
        <f t="shared" ref="D16:D18" si="0">E16+F16+G16</f>
        <v>16840.994996059937</v>
      </c>
      <c r="E16" s="74">
        <f>165347.19/C16</f>
        <v>7287.2274129572497</v>
      </c>
      <c r="F16" s="74">
        <f>2339.88/C16</f>
        <v>103.12384310268841</v>
      </c>
      <c r="G16" s="73">
        <v>9450.6437399999995</v>
      </c>
      <c r="H16" s="85">
        <f>(D16*C16)*12+298033.88</f>
        <v>4883499.9975271998</v>
      </c>
      <c r="J16" s="59"/>
    </row>
    <row r="17" spans="1:11" ht="60" customHeight="1">
      <c r="A17" s="71">
        <v>3</v>
      </c>
      <c r="B17" s="72" t="s">
        <v>161</v>
      </c>
      <c r="C17" s="73">
        <v>0.75</v>
      </c>
      <c r="D17" s="73">
        <f>E17+F17+G17</f>
        <v>7532.5066666666671</v>
      </c>
      <c r="E17" s="74">
        <f>5649.38/C17</f>
        <v>7532.5066666666671</v>
      </c>
      <c r="F17" s="74">
        <v>0</v>
      </c>
      <c r="G17" s="73">
        <v>0</v>
      </c>
      <c r="H17" s="85">
        <f>(D17*C17)*12</f>
        <v>67792.56</v>
      </c>
      <c r="J17" s="59"/>
    </row>
    <row r="18" spans="1:11" ht="58.5" customHeight="1">
      <c r="A18" s="71">
        <v>4</v>
      </c>
      <c r="B18" s="232" t="s">
        <v>315</v>
      </c>
      <c r="C18" s="73">
        <v>15</v>
      </c>
      <c r="D18" s="73">
        <f t="shared" si="0"/>
        <v>12139.737633333334</v>
      </c>
      <c r="E18" s="74">
        <f>86865.8/C18</f>
        <v>5791.0533333333333</v>
      </c>
      <c r="F18" s="74">
        <f>6342.42/C18</f>
        <v>422.82800000000003</v>
      </c>
      <c r="G18" s="213">
        <v>5925.8563000000004</v>
      </c>
      <c r="H18" s="85">
        <f>(D18*C18)*12-233829.57</f>
        <v>1951323.2040000001</v>
      </c>
      <c r="J18" s="59"/>
    </row>
    <row r="19" spans="1:11" s="77" customFormat="1" ht="14.25">
      <c r="A19" s="363" t="s">
        <v>117</v>
      </c>
      <c r="B19" s="363"/>
      <c r="C19" s="75">
        <f>SUM(C15:C18)</f>
        <v>40.44</v>
      </c>
      <c r="D19" s="75">
        <f>SUM(D15:D18)</f>
        <v>45154.249296059934</v>
      </c>
      <c r="E19" s="75" t="s">
        <v>118</v>
      </c>
      <c r="F19" s="75" t="s">
        <v>118</v>
      </c>
      <c r="G19" s="75" t="s">
        <v>118</v>
      </c>
      <c r="H19" s="75">
        <f>SUM(H15:H18)</f>
        <v>7110000.0015271995</v>
      </c>
      <c r="I19" s="76"/>
    </row>
    <row r="20" spans="1:11">
      <c r="D20" s="66"/>
      <c r="E20" s="66"/>
      <c r="F20" s="66"/>
      <c r="G20" s="66"/>
      <c r="H20" s="66"/>
    </row>
    <row r="22" spans="1:11">
      <c r="K22" s="59">
        <f>H18+H17+H15</f>
        <v>2226500.0040000002</v>
      </c>
    </row>
  </sheetData>
  <mergeCells count="13">
    <mergeCell ref="A1:H1"/>
    <mergeCell ref="A3:H3"/>
    <mergeCell ref="A5:H5"/>
    <mergeCell ref="A7:H7"/>
    <mergeCell ref="A9:H9"/>
    <mergeCell ref="H11:H13"/>
    <mergeCell ref="D12:D13"/>
    <mergeCell ref="E12:G12"/>
    <mergeCell ref="A19:B19"/>
    <mergeCell ref="A11:A13"/>
    <mergeCell ref="B11:B13"/>
    <mergeCell ref="C11:C13"/>
    <mergeCell ref="D11:G11"/>
  </mergeCells>
  <pageMargins left="0.24" right="0.17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topLeftCell="A19" workbookViewId="0">
      <selection activeCell="D23" sqref="D23"/>
    </sheetView>
  </sheetViews>
  <sheetFormatPr defaultRowHeight="15"/>
  <cols>
    <col min="1" max="1" width="6.140625" style="58" customWidth="1"/>
    <col min="2" max="2" width="41.7109375" style="58" customWidth="1"/>
    <col min="3" max="3" width="24.140625" style="58" customWidth="1"/>
    <col min="4" max="4" width="15.140625" style="58" customWidth="1"/>
    <col min="5" max="5" width="13.5703125" style="58" customWidth="1"/>
    <col min="6" max="6" width="9.140625" style="58"/>
    <col min="7" max="7" width="10" style="58" bestFit="1" customWidth="1"/>
    <col min="8" max="8" width="12.7109375" style="79" customWidth="1"/>
    <col min="9" max="9" width="15.7109375" style="79" customWidth="1"/>
    <col min="10" max="256" width="9.140625" style="58"/>
    <col min="257" max="257" width="14" style="58" customWidth="1"/>
    <col min="258" max="258" width="41.7109375" style="58" customWidth="1"/>
    <col min="259" max="259" width="24.140625" style="58" customWidth="1"/>
    <col min="260" max="260" width="15.7109375" style="58" customWidth="1"/>
    <col min="261" max="261" width="13.5703125" style="58" customWidth="1"/>
    <col min="262" max="262" width="9.140625" style="58"/>
    <col min="263" max="263" width="10" style="58" bestFit="1" customWidth="1"/>
    <col min="264" max="264" width="12.7109375" style="58" customWidth="1"/>
    <col min="265" max="265" width="15.7109375" style="58" customWidth="1"/>
    <col min="266" max="512" width="9.140625" style="58"/>
    <col min="513" max="513" width="14" style="58" customWidth="1"/>
    <col min="514" max="514" width="41.7109375" style="58" customWidth="1"/>
    <col min="515" max="515" width="24.140625" style="58" customWidth="1"/>
    <col min="516" max="516" width="15.7109375" style="58" customWidth="1"/>
    <col min="517" max="517" width="13.5703125" style="58" customWidth="1"/>
    <col min="518" max="518" width="9.140625" style="58"/>
    <col min="519" max="519" width="10" style="58" bestFit="1" customWidth="1"/>
    <col min="520" max="520" width="12.7109375" style="58" customWidth="1"/>
    <col min="521" max="521" width="15.7109375" style="58" customWidth="1"/>
    <col min="522" max="768" width="9.140625" style="58"/>
    <col min="769" max="769" width="14" style="58" customWidth="1"/>
    <col min="770" max="770" width="41.7109375" style="58" customWidth="1"/>
    <col min="771" max="771" width="24.140625" style="58" customWidth="1"/>
    <col min="772" max="772" width="15.7109375" style="58" customWidth="1"/>
    <col min="773" max="773" width="13.5703125" style="58" customWidth="1"/>
    <col min="774" max="774" width="9.140625" style="58"/>
    <col min="775" max="775" width="10" style="58" bestFit="1" customWidth="1"/>
    <col min="776" max="776" width="12.7109375" style="58" customWidth="1"/>
    <col min="777" max="777" width="15.7109375" style="58" customWidth="1"/>
    <col min="778" max="1024" width="9.140625" style="58"/>
    <col min="1025" max="1025" width="14" style="58" customWidth="1"/>
    <col min="1026" max="1026" width="41.7109375" style="58" customWidth="1"/>
    <col min="1027" max="1027" width="24.140625" style="58" customWidth="1"/>
    <col min="1028" max="1028" width="15.7109375" style="58" customWidth="1"/>
    <col min="1029" max="1029" width="13.5703125" style="58" customWidth="1"/>
    <col min="1030" max="1030" width="9.140625" style="58"/>
    <col min="1031" max="1031" width="10" style="58" bestFit="1" customWidth="1"/>
    <col min="1032" max="1032" width="12.7109375" style="58" customWidth="1"/>
    <col min="1033" max="1033" width="15.7109375" style="58" customWidth="1"/>
    <col min="1034" max="1280" width="9.140625" style="58"/>
    <col min="1281" max="1281" width="14" style="58" customWidth="1"/>
    <col min="1282" max="1282" width="41.7109375" style="58" customWidth="1"/>
    <col min="1283" max="1283" width="24.140625" style="58" customWidth="1"/>
    <col min="1284" max="1284" width="15.7109375" style="58" customWidth="1"/>
    <col min="1285" max="1285" width="13.5703125" style="58" customWidth="1"/>
    <col min="1286" max="1286" width="9.140625" style="58"/>
    <col min="1287" max="1287" width="10" style="58" bestFit="1" customWidth="1"/>
    <col min="1288" max="1288" width="12.7109375" style="58" customWidth="1"/>
    <col min="1289" max="1289" width="15.7109375" style="58" customWidth="1"/>
    <col min="1290" max="1536" width="9.140625" style="58"/>
    <col min="1537" max="1537" width="14" style="58" customWidth="1"/>
    <col min="1538" max="1538" width="41.7109375" style="58" customWidth="1"/>
    <col min="1539" max="1539" width="24.140625" style="58" customWidth="1"/>
    <col min="1540" max="1540" width="15.7109375" style="58" customWidth="1"/>
    <col min="1541" max="1541" width="13.5703125" style="58" customWidth="1"/>
    <col min="1542" max="1542" width="9.140625" style="58"/>
    <col min="1543" max="1543" width="10" style="58" bestFit="1" customWidth="1"/>
    <col min="1544" max="1544" width="12.7109375" style="58" customWidth="1"/>
    <col min="1545" max="1545" width="15.7109375" style="58" customWidth="1"/>
    <col min="1546" max="1792" width="9.140625" style="58"/>
    <col min="1793" max="1793" width="14" style="58" customWidth="1"/>
    <col min="1794" max="1794" width="41.7109375" style="58" customWidth="1"/>
    <col min="1795" max="1795" width="24.140625" style="58" customWidth="1"/>
    <col min="1796" max="1796" width="15.7109375" style="58" customWidth="1"/>
    <col min="1797" max="1797" width="13.5703125" style="58" customWidth="1"/>
    <col min="1798" max="1798" width="9.140625" style="58"/>
    <col min="1799" max="1799" width="10" style="58" bestFit="1" customWidth="1"/>
    <col min="1800" max="1800" width="12.7109375" style="58" customWidth="1"/>
    <col min="1801" max="1801" width="15.7109375" style="58" customWidth="1"/>
    <col min="1802" max="2048" width="9.140625" style="58"/>
    <col min="2049" max="2049" width="14" style="58" customWidth="1"/>
    <col min="2050" max="2050" width="41.7109375" style="58" customWidth="1"/>
    <col min="2051" max="2051" width="24.140625" style="58" customWidth="1"/>
    <col min="2052" max="2052" width="15.7109375" style="58" customWidth="1"/>
    <col min="2053" max="2053" width="13.5703125" style="58" customWidth="1"/>
    <col min="2054" max="2054" width="9.140625" style="58"/>
    <col min="2055" max="2055" width="10" style="58" bestFit="1" customWidth="1"/>
    <col min="2056" max="2056" width="12.7109375" style="58" customWidth="1"/>
    <col min="2057" max="2057" width="15.7109375" style="58" customWidth="1"/>
    <col min="2058" max="2304" width="9.140625" style="58"/>
    <col min="2305" max="2305" width="14" style="58" customWidth="1"/>
    <col min="2306" max="2306" width="41.7109375" style="58" customWidth="1"/>
    <col min="2307" max="2307" width="24.140625" style="58" customWidth="1"/>
    <col min="2308" max="2308" width="15.7109375" style="58" customWidth="1"/>
    <col min="2309" max="2309" width="13.5703125" style="58" customWidth="1"/>
    <col min="2310" max="2310" width="9.140625" style="58"/>
    <col min="2311" max="2311" width="10" style="58" bestFit="1" customWidth="1"/>
    <col min="2312" max="2312" width="12.7109375" style="58" customWidth="1"/>
    <col min="2313" max="2313" width="15.7109375" style="58" customWidth="1"/>
    <col min="2314" max="2560" width="9.140625" style="58"/>
    <col min="2561" max="2561" width="14" style="58" customWidth="1"/>
    <col min="2562" max="2562" width="41.7109375" style="58" customWidth="1"/>
    <col min="2563" max="2563" width="24.140625" style="58" customWidth="1"/>
    <col min="2564" max="2564" width="15.7109375" style="58" customWidth="1"/>
    <col min="2565" max="2565" width="13.5703125" style="58" customWidth="1"/>
    <col min="2566" max="2566" width="9.140625" style="58"/>
    <col min="2567" max="2567" width="10" style="58" bestFit="1" customWidth="1"/>
    <col min="2568" max="2568" width="12.7109375" style="58" customWidth="1"/>
    <col min="2569" max="2569" width="15.7109375" style="58" customWidth="1"/>
    <col min="2570" max="2816" width="9.140625" style="58"/>
    <col min="2817" max="2817" width="14" style="58" customWidth="1"/>
    <col min="2818" max="2818" width="41.7109375" style="58" customWidth="1"/>
    <col min="2819" max="2819" width="24.140625" style="58" customWidth="1"/>
    <col min="2820" max="2820" width="15.7109375" style="58" customWidth="1"/>
    <col min="2821" max="2821" width="13.5703125" style="58" customWidth="1"/>
    <col min="2822" max="2822" width="9.140625" style="58"/>
    <col min="2823" max="2823" width="10" style="58" bestFit="1" customWidth="1"/>
    <col min="2824" max="2824" width="12.7109375" style="58" customWidth="1"/>
    <col min="2825" max="2825" width="15.7109375" style="58" customWidth="1"/>
    <col min="2826" max="3072" width="9.140625" style="58"/>
    <col min="3073" max="3073" width="14" style="58" customWidth="1"/>
    <col min="3074" max="3074" width="41.7109375" style="58" customWidth="1"/>
    <col min="3075" max="3075" width="24.140625" style="58" customWidth="1"/>
    <col min="3076" max="3076" width="15.7109375" style="58" customWidth="1"/>
    <col min="3077" max="3077" width="13.5703125" style="58" customWidth="1"/>
    <col min="3078" max="3078" width="9.140625" style="58"/>
    <col min="3079" max="3079" width="10" style="58" bestFit="1" customWidth="1"/>
    <col min="3080" max="3080" width="12.7109375" style="58" customWidth="1"/>
    <col min="3081" max="3081" width="15.7109375" style="58" customWidth="1"/>
    <col min="3082" max="3328" width="9.140625" style="58"/>
    <col min="3329" max="3329" width="14" style="58" customWidth="1"/>
    <col min="3330" max="3330" width="41.7109375" style="58" customWidth="1"/>
    <col min="3331" max="3331" width="24.140625" style="58" customWidth="1"/>
    <col min="3332" max="3332" width="15.7109375" style="58" customWidth="1"/>
    <col min="3333" max="3333" width="13.5703125" style="58" customWidth="1"/>
    <col min="3334" max="3334" width="9.140625" style="58"/>
    <col min="3335" max="3335" width="10" style="58" bestFit="1" customWidth="1"/>
    <col min="3336" max="3336" width="12.7109375" style="58" customWidth="1"/>
    <col min="3337" max="3337" width="15.7109375" style="58" customWidth="1"/>
    <col min="3338" max="3584" width="9.140625" style="58"/>
    <col min="3585" max="3585" width="14" style="58" customWidth="1"/>
    <col min="3586" max="3586" width="41.7109375" style="58" customWidth="1"/>
    <col min="3587" max="3587" width="24.140625" style="58" customWidth="1"/>
    <col min="3588" max="3588" width="15.7109375" style="58" customWidth="1"/>
    <col min="3589" max="3589" width="13.5703125" style="58" customWidth="1"/>
    <col min="3590" max="3590" width="9.140625" style="58"/>
    <col min="3591" max="3591" width="10" style="58" bestFit="1" customWidth="1"/>
    <col min="3592" max="3592" width="12.7109375" style="58" customWidth="1"/>
    <col min="3593" max="3593" width="15.7109375" style="58" customWidth="1"/>
    <col min="3594" max="3840" width="9.140625" style="58"/>
    <col min="3841" max="3841" width="14" style="58" customWidth="1"/>
    <col min="3842" max="3842" width="41.7109375" style="58" customWidth="1"/>
    <col min="3843" max="3843" width="24.140625" style="58" customWidth="1"/>
    <col min="3844" max="3844" width="15.7109375" style="58" customWidth="1"/>
    <col min="3845" max="3845" width="13.5703125" style="58" customWidth="1"/>
    <col min="3846" max="3846" width="9.140625" style="58"/>
    <col min="3847" max="3847" width="10" style="58" bestFit="1" customWidth="1"/>
    <col min="3848" max="3848" width="12.7109375" style="58" customWidth="1"/>
    <col min="3849" max="3849" width="15.7109375" style="58" customWidth="1"/>
    <col min="3850" max="4096" width="9.140625" style="58"/>
    <col min="4097" max="4097" width="14" style="58" customWidth="1"/>
    <col min="4098" max="4098" width="41.7109375" style="58" customWidth="1"/>
    <col min="4099" max="4099" width="24.140625" style="58" customWidth="1"/>
    <col min="4100" max="4100" width="15.7109375" style="58" customWidth="1"/>
    <col min="4101" max="4101" width="13.5703125" style="58" customWidth="1"/>
    <col min="4102" max="4102" width="9.140625" style="58"/>
    <col min="4103" max="4103" width="10" style="58" bestFit="1" customWidth="1"/>
    <col min="4104" max="4104" width="12.7109375" style="58" customWidth="1"/>
    <col min="4105" max="4105" width="15.7109375" style="58" customWidth="1"/>
    <col min="4106" max="4352" width="9.140625" style="58"/>
    <col min="4353" max="4353" width="14" style="58" customWidth="1"/>
    <col min="4354" max="4354" width="41.7109375" style="58" customWidth="1"/>
    <col min="4355" max="4355" width="24.140625" style="58" customWidth="1"/>
    <col min="4356" max="4356" width="15.7109375" style="58" customWidth="1"/>
    <col min="4357" max="4357" width="13.5703125" style="58" customWidth="1"/>
    <col min="4358" max="4358" width="9.140625" style="58"/>
    <col min="4359" max="4359" width="10" style="58" bestFit="1" customWidth="1"/>
    <col min="4360" max="4360" width="12.7109375" style="58" customWidth="1"/>
    <col min="4361" max="4361" width="15.7109375" style="58" customWidth="1"/>
    <col min="4362" max="4608" width="9.140625" style="58"/>
    <col min="4609" max="4609" width="14" style="58" customWidth="1"/>
    <col min="4610" max="4610" width="41.7109375" style="58" customWidth="1"/>
    <col min="4611" max="4611" width="24.140625" style="58" customWidth="1"/>
    <col min="4612" max="4612" width="15.7109375" style="58" customWidth="1"/>
    <col min="4613" max="4613" width="13.5703125" style="58" customWidth="1"/>
    <col min="4614" max="4614" width="9.140625" style="58"/>
    <col min="4615" max="4615" width="10" style="58" bestFit="1" customWidth="1"/>
    <col min="4616" max="4616" width="12.7109375" style="58" customWidth="1"/>
    <col min="4617" max="4617" width="15.7109375" style="58" customWidth="1"/>
    <col min="4618" max="4864" width="9.140625" style="58"/>
    <col min="4865" max="4865" width="14" style="58" customWidth="1"/>
    <col min="4866" max="4866" width="41.7109375" style="58" customWidth="1"/>
    <col min="4867" max="4867" width="24.140625" style="58" customWidth="1"/>
    <col min="4868" max="4868" width="15.7109375" style="58" customWidth="1"/>
    <col min="4869" max="4869" width="13.5703125" style="58" customWidth="1"/>
    <col min="4870" max="4870" width="9.140625" style="58"/>
    <col min="4871" max="4871" width="10" style="58" bestFit="1" customWidth="1"/>
    <col min="4872" max="4872" width="12.7109375" style="58" customWidth="1"/>
    <col min="4873" max="4873" width="15.7109375" style="58" customWidth="1"/>
    <col min="4874" max="5120" width="9.140625" style="58"/>
    <col min="5121" max="5121" width="14" style="58" customWidth="1"/>
    <col min="5122" max="5122" width="41.7109375" style="58" customWidth="1"/>
    <col min="5123" max="5123" width="24.140625" style="58" customWidth="1"/>
    <col min="5124" max="5124" width="15.7109375" style="58" customWidth="1"/>
    <col min="5125" max="5125" width="13.5703125" style="58" customWidth="1"/>
    <col min="5126" max="5126" width="9.140625" style="58"/>
    <col min="5127" max="5127" width="10" style="58" bestFit="1" customWidth="1"/>
    <col min="5128" max="5128" width="12.7109375" style="58" customWidth="1"/>
    <col min="5129" max="5129" width="15.7109375" style="58" customWidth="1"/>
    <col min="5130" max="5376" width="9.140625" style="58"/>
    <col min="5377" max="5377" width="14" style="58" customWidth="1"/>
    <col min="5378" max="5378" width="41.7109375" style="58" customWidth="1"/>
    <col min="5379" max="5379" width="24.140625" style="58" customWidth="1"/>
    <col min="5380" max="5380" width="15.7109375" style="58" customWidth="1"/>
    <col min="5381" max="5381" width="13.5703125" style="58" customWidth="1"/>
    <col min="5382" max="5382" width="9.140625" style="58"/>
    <col min="5383" max="5383" width="10" style="58" bestFit="1" customWidth="1"/>
    <col min="5384" max="5384" width="12.7109375" style="58" customWidth="1"/>
    <col min="5385" max="5385" width="15.7109375" style="58" customWidth="1"/>
    <col min="5386" max="5632" width="9.140625" style="58"/>
    <col min="5633" max="5633" width="14" style="58" customWidth="1"/>
    <col min="5634" max="5634" width="41.7109375" style="58" customWidth="1"/>
    <col min="5635" max="5635" width="24.140625" style="58" customWidth="1"/>
    <col min="5636" max="5636" width="15.7109375" style="58" customWidth="1"/>
    <col min="5637" max="5637" width="13.5703125" style="58" customWidth="1"/>
    <col min="5638" max="5638" width="9.140625" style="58"/>
    <col min="5639" max="5639" width="10" style="58" bestFit="1" customWidth="1"/>
    <col min="5640" max="5640" width="12.7109375" style="58" customWidth="1"/>
    <col min="5641" max="5641" width="15.7109375" style="58" customWidth="1"/>
    <col min="5642" max="5888" width="9.140625" style="58"/>
    <col min="5889" max="5889" width="14" style="58" customWidth="1"/>
    <col min="5890" max="5890" width="41.7109375" style="58" customWidth="1"/>
    <col min="5891" max="5891" width="24.140625" style="58" customWidth="1"/>
    <col min="5892" max="5892" width="15.7109375" style="58" customWidth="1"/>
    <col min="5893" max="5893" width="13.5703125" style="58" customWidth="1"/>
    <col min="5894" max="5894" width="9.140625" style="58"/>
    <col min="5895" max="5895" width="10" style="58" bestFit="1" customWidth="1"/>
    <col min="5896" max="5896" width="12.7109375" style="58" customWidth="1"/>
    <col min="5897" max="5897" width="15.7109375" style="58" customWidth="1"/>
    <col min="5898" max="6144" width="9.140625" style="58"/>
    <col min="6145" max="6145" width="14" style="58" customWidth="1"/>
    <col min="6146" max="6146" width="41.7109375" style="58" customWidth="1"/>
    <col min="6147" max="6147" width="24.140625" style="58" customWidth="1"/>
    <col min="6148" max="6148" width="15.7109375" style="58" customWidth="1"/>
    <col min="6149" max="6149" width="13.5703125" style="58" customWidth="1"/>
    <col min="6150" max="6150" width="9.140625" style="58"/>
    <col min="6151" max="6151" width="10" style="58" bestFit="1" customWidth="1"/>
    <col min="6152" max="6152" width="12.7109375" style="58" customWidth="1"/>
    <col min="6153" max="6153" width="15.7109375" style="58" customWidth="1"/>
    <col min="6154" max="6400" width="9.140625" style="58"/>
    <col min="6401" max="6401" width="14" style="58" customWidth="1"/>
    <col min="6402" max="6402" width="41.7109375" style="58" customWidth="1"/>
    <col min="6403" max="6403" width="24.140625" style="58" customWidth="1"/>
    <col min="6404" max="6404" width="15.7109375" style="58" customWidth="1"/>
    <col min="6405" max="6405" width="13.5703125" style="58" customWidth="1"/>
    <col min="6406" max="6406" width="9.140625" style="58"/>
    <col min="6407" max="6407" width="10" style="58" bestFit="1" customWidth="1"/>
    <col min="6408" max="6408" width="12.7109375" style="58" customWidth="1"/>
    <col min="6409" max="6409" width="15.7109375" style="58" customWidth="1"/>
    <col min="6410" max="6656" width="9.140625" style="58"/>
    <col min="6657" max="6657" width="14" style="58" customWidth="1"/>
    <col min="6658" max="6658" width="41.7109375" style="58" customWidth="1"/>
    <col min="6659" max="6659" width="24.140625" style="58" customWidth="1"/>
    <col min="6660" max="6660" width="15.7109375" style="58" customWidth="1"/>
    <col min="6661" max="6661" width="13.5703125" style="58" customWidth="1"/>
    <col min="6662" max="6662" width="9.140625" style="58"/>
    <col min="6663" max="6663" width="10" style="58" bestFit="1" customWidth="1"/>
    <col min="6664" max="6664" width="12.7109375" style="58" customWidth="1"/>
    <col min="6665" max="6665" width="15.7109375" style="58" customWidth="1"/>
    <col min="6666" max="6912" width="9.140625" style="58"/>
    <col min="6913" max="6913" width="14" style="58" customWidth="1"/>
    <col min="6914" max="6914" width="41.7109375" style="58" customWidth="1"/>
    <col min="6915" max="6915" width="24.140625" style="58" customWidth="1"/>
    <col min="6916" max="6916" width="15.7109375" style="58" customWidth="1"/>
    <col min="6917" max="6917" width="13.5703125" style="58" customWidth="1"/>
    <col min="6918" max="6918" width="9.140625" style="58"/>
    <col min="6919" max="6919" width="10" style="58" bestFit="1" customWidth="1"/>
    <col min="6920" max="6920" width="12.7109375" style="58" customWidth="1"/>
    <col min="6921" max="6921" width="15.7109375" style="58" customWidth="1"/>
    <col min="6922" max="7168" width="9.140625" style="58"/>
    <col min="7169" max="7169" width="14" style="58" customWidth="1"/>
    <col min="7170" max="7170" width="41.7109375" style="58" customWidth="1"/>
    <col min="7171" max="7171" width="24.140625" style="58" customWidth="1"/>
    <col min="7172" max="7172" width="15.7109375" style="58" customWidth="1"/>
    <col min="7173" max="7173" width="13.5703125" style="58" customWidth="1"/>
    <col min="7174" max="7174" width="9.140625" style="58"/>
    <col min="7175" max="7175" width="10" style="58" bestFit="1" customWidth="1"/>
    <col min="7176" max="7176" width="12.7109375" style="58" customWidth="1"/>
    <col min="7177" max="7177" width="15.7109375" style="58" customWidth="1"/>
    <col min="7178" max="7424" width="9.140625" style="58"/>
    <col min="7425" max="7425" width="14" style="58" customWidth="1"/>
    <col min="7426" max="7426" width="41.7109375" style="58" customWidth="1"/>
    <col min="7427" max="7427" width="24.140625" style="58" customWidth="1"/>
    <col min="7428" max="7428" width="15.7109375" style="58" customWidth="1"/>
    <col min="7429" max="7429" width="13.5703125" style="58" customWidth="1"/>
    <col min="7430" max="7430" width="9.140625" style="58"/>
    <col min="7431" max="7431" width="10" style="58" bestFit="1" customWidth="1"/>
    <col min="7432" max="7432" width="12.7109375" style="58" customWidth="1"/>
    <col min="7433" max="7433" width="15.7109375" style="58" customWidth="1"/>
    <col min="7434" max="7680" width="9.140625" style="58"/>
    <col min="7681" max="7681" width="14" style="58" customWidth="1"/>
    <col min="7682" max="7682" width="41.7109375" style="58" customWidth="1"/>
    <col min="7683" max="7683" width="24.140625" style="58" customWidth="1"/>
    <col min="7684" max="7684" width="15.7109375" style="58" customWidth="1"/>
    <col min="7685" max="7685" width="13.5703125" style="58" customWidth="1"/>
    <col min="7686" max="7686" width="9.140625" style="58"/>
    <col min="7687" max="7687" width="10" style="58" bestFit="1" customWidth="1"/>
    <col min="7688" max="7688" width="12.7109375" style="58" customWidth="1"/>
    <col min="7689" max="7689" width="15.7109375" style="58" customWidth="1"/>
    <col min="7690" max="7936" width="9.140625" style="58"/>
    <col min="7937" max="7937" width="14" style="58" customWidth="1"/>
    <col min="7938" max="7938" width="41.7109375" style="58" customWidth="1"/>
    <col min="7939" max="7939" width="24.140625" style="58" customWidth="1"/>
    <col min="7940" max="7940" width="15.7109375" style="58" customWidth="1"/>
    <col min="7941" max="7941" width="13.5703125" style="58" customWidth="1"/>
    <col min="7942" max="7942" width="9.140625" style="58"/>
    <col min="7943" max="7943" width="10" style="58" bestFit="1" customWidth="1"/>
    <col min="7944" max="7944" width="12.7109375" style="58" customWidth="1"/>
    <col min="7945" max="7945" width="15.7109375" style="58" customWidth="1"/>
    <col min="7946" max="8192" width="9.140625" style="58"/>
    <col min="8193" max="8193" width="14" style="58" customWidth="1"/>
    <col min="8194" max="8194" width="41.7109375" style="58" customWidth="1"/>
    <col min="8195" max="8195" width="24.140625" style="58" customWidth="1"/>
    <col min="8196" max="8196" width="15.7109375" style="58" customWidth="1"/>
    <col min="8197" max="8197" width="13.5703125" style="58" customWidth="1"/>
    <col min="8198" max="8198" width="9.140625" style="58"/>
    <col min="8199" max="8199" width="10" style="58" bestFit="1" customWidth="1"/>
    <col min="8200" max="8200" width="12.7109375" style="58" customWidth="1"/>
    <col min="8201" max="8201" width="15.7109375" style="58" customWidth="1"/>
    <col min="8202" max="8448" width="9.140625" style="58"/>
    <col min="8449" max="8449" width="14" style="58" customWidth="1"/>
    <col min="8450" max="8450" width="41.7109375" style="58" customWidth="1"/>
    <col min="8451" max="8451" width="24.140625" style="58" customWidth="1"/>
    <col min="8452" max="8452" width="15.7109375" style="58" customWidth="1"/>
    <col min="8453" max="8453" width="13.5703125" style="58" customWidth="1"/>
    <col min="8454" max="8454" width="9.140625" style="58"/>
    <col min="8455" max="8455" width="10" style="58" bestFit="1" customWidth="1"/>
    <col min="8456" max="8456" width="12.7109375" style="58" customWidth="1"/>
    <col min="8457" max="8457" width="15.7109375" style="58" customWidth="1"/>
    <col min="8458" max="8704" width="9.140625" style="58"/>
    <col min="8705" max="8705" width="14" style="58" customWidth="1"/>
    <col min="8706" max="8706" width="41.7109375" style="58" customWidth="1"/>
    <col min="8707" max="8707" width="24.140625" style="58" customWidth="1"/>
    <col min="8708" max="8708" width="15.7109375" style="58" customWidth="1"/>
    <col min="8709" max="8709" width="13.5703125" style="58" customWidth="1"/>
    <col min="8710" max="8710" width="9.140625" style="58"/>
    <col min="8711" max="8711" width="10" style="58" bestFit="1" customWidth="1"/>
    <col min="8712" max="8712" width="12.7109375" style="58" customWidth="1"/>
    <col min="8713" max="8713" width="15.7109375" style="58" customWidth="1"/>
    <col min="8714" max="8960" width="9.140625" style="58"/>
    <col min="8961" max="8961" width="14" style="58" customWidth="1"/>
    <col min="8962" max="8962" width="41.7109375" style="58" customWidth="1"/>
    <col min="8963" max="8963" width="24.140625" style="58" customWidth="1"/>
    <col min="8964" max="8964" width="15.7109375" style="58" customWidth="1"/>
    <col min="8965" max="8965" width="13.5703125" style="58" customWidth="1"/>
    <col min="8966" max="8966" width="9.140625" style="58"/>
    <col min="8967" max="8967" width="10" style="58" bestFit="1" customWidth="1"/>
    <col min="8968" max="8968" width="12.7109375" style="58" customWidth="1"/>
    <col min="8969" max="8969" width="15.7109375" style="58" customWidth="1"/>
    <col min="8970" max="9216" width="9.140625" style="58"/>
    <col min="9217" max="9217" width="14" style="58" customWidth="1"/>
    <col min="9218" max="9218" width="41.7109375" style="58" customWidth="1"/>
    <col min="9219" max="9219" width="24.140625" style="58" customWidth="1"/>
    <col min="9220" max="9220" width="15.7109375" style="58" customWidth="1"/>
    <col min="9221" max="9221" width="13.5703125" style="58" customWidth="1"/>
    <col min="9222" max="9222" width="9.140625" style="58"/>
    <col min="9223" max="9223" width="10" style="58" bestFit="1" customWidth="1"/>
    <col min="9224" max="9224" width="12.7109375" style="58" customWidth="1"/>
    <col min="9225" max="9225" width="15.7109375" style="58" customWidth="1"/>
    <col min="9226" max="9472" width="9.140625" style="58"/>
    <col min="9473" max="9473" width="14" style="58" customWidth="1"/>
    <col min="9474" max="9474" width="41.7109375" style="58" customWidth="1"/>
    <col min="9475" max="9475" width="24.140625" style="58" customWidth="1"/>
    <col min="9476" max="9476" width="15.7109375" style="58" customWidth="1"/>
    <col min="9477" max="9477" width="13.5703125" style="58" customWidth="1"/>
    <col min="9478" max="9478" width="9.140625" style="58"/>
    <col min="9479" max="9479" width="10" style="58" bestFit="1" customWidth="1"/>
    <col min="9480" max="9480" width="12.7109375" style="58" customWidth="1"/>
    <col min="9481" max="9481" width="15.7109375" style="58" customWidth="1"/>
    <col min="9482" max="9728" width="9.140625" style="58"/>
    <col min="9729" max="9729" width="14" style="58" customWidth="1"/>
    <col min="9730" max="9730" width="41.7109375" style="58" customWidth="1"/>
    <col min="9731" max="9731" width="24.140625" style="58" customWidth="1"/>
    <col min="9732" max="9732" width="15.7109375" style="58" customWidth="1"/>
    <col min="9733" max="9733" width="13.5703125" style="58" customWidth="1"/>
    <col min="9734" max="9734" width="9.140625" style="58"/>
    <col min="9735" max="9735" width="10" style="58" bestFit="1" customWidth="1"/>
    <col min="9736" max="9736" width="12.7109375" style="58" customWidth="1"/>
    <col min="9737" max="9737" width="15.7109375" style="58" customWidth="1"/>
    <col min="9738" max="9984" width="9.140625" style="58"/>
    <col min="9985" max="9985" width="14" style="58" customWidth="1"/>
    <col min="9986" max="9986" width="41.7109375" style="58" customWidth="1"/>
    <col min="9987" max="9987" width="24.140625" style="58" customWidth="1"/>
    <col min="9988" max="9988" width="15.7109375" style="58" customWidth="1"/>
    <col min="9989" max="9989" width="13.5703125" style="58" customWidth="1"/>
    <col min="9990" max="9990" width="9.140625" style="58"/>
    <col min="9991" max="9991" width="10" style="58" bestFit="1" customWidth="1"/>
    <col min="9992" max="9992" width="12.7109375" style="58" customWidth="1"/>
    <col min="9993" max="9993" width="15.7109375" style="58" customWidth="1"/>
    <col min="9994" max="10240" width="9.140625" style="58"/>
    <col min="10241" max="10241" width="14" style="58" customWidth="1"/>
    <col min="10242" max="10242" width="41.7109375" style="58" customWidth="1"/>
    <col min="10243" max="10243" width="24.140625" style="58" customWidth="1"/>
    <col min="10244" max="10244" width="15.7109375" style="58" customWidth="1"/>
    <col min="10245" max="10245" width="13.5703125" style="58" customWidth="1"/>
    <col min="10246" max="10246" width="9.140625" style="58"/>
    <col min="10247" max="10247" width="10" style="58" bestFit="1" customWidth="1"/>
    <col min="10248" max="10248" width="12.7109375" style="58" customWidth="1"/>
    <col min="10249" max="10249" width="15.7109375" style="58" customWidth="1"/>
    <col min="10250" max="10496" width="9.140625" style="58"/>
    <col min="10497" max="10497" width="14" style="58" customWidth="1"/>
    <col min="10498" max="10498" width="41.7109375" style="58" customWidth="1"/>
    <col min="10499" max="10499" width="24.140625" style="58" customWidth="1"/>
    <col min="10500" max="10500" width="15.7109375" style="58" customWidth="1"/>
    <col min="10501" max="10501" width="13.5703125" style="58" customWidth="1"/>
    <col min="10502" max="10502" width="9.140625" style="58"/>
    <col min="10503" max="10503" width="10" style="58" bestFit="1" customWidth="1"/>
    <col min="10504" max="10504" width="12.7109375" style="58" customWidth="1"/>
    <col min="10505" max="10505" width="15.7109375" style="58" customWidth="1"/>
    <col min="10506" max="10752" width="9.140625" style="58"/>
    <col min="10753" max="10753" width="14" style="58" customWidth="1"/>
    <col min="10754" max="10754" width="41.7109375" style="58" customWidth="1"/>
    <col min="10755" max="10755" width="24.140625" style="58" customWidth="1"/>
    <col min="10756" max="10756" width="15.7109375" style="58" customWidth="1"/>
    <col min="10757" max="10757" width="13.5703125" style="58" customWidth="1"/>
    <col min="10758" max="10758" width="9.140625" style="58"/>
    <col min="10759" max="10759" width="10" style="58" bestFit="1" customWidth="1"/>
    <col min="10760" max="10760" width="12.7109375" style="58" customWidth="1"/>
    <col min="10761" max="10761" width="15.7109375" style="58" customWidth="1"/>
    <col min="10762" max="11008" width="9.140625" style="58"/>
    <col min="11009" max="11009" width="14" style="58" customWidth="1"/>
    <col min="11010" max="11010" width="41.7109375" style="58" customWidth="1"/>
    <col min="11011" max="11011" width="24.140625" style="58" customWidth="1"/>
    <col min="11012" max="11012" width="15.7109375" style="58" customWidth="1"/>
    <col min="11013" max="11013" width="13.5703125" style="58" customWidth="1"/>
    <col min="11014" max="11014" width="9.140625" style="58"/>
    <col min="11015" max="11015" width="10" style="58" bestFit="1" customWidth="1"/>
    <col min="11016" max="11016" width="12.7109375" style="58" customWidth="1"/>
    <col min="11017" max="11017" width="15.7109375" style="58" customWidth="1"/>
    <col min="11018" max="11264" width="9.140625" style="58"/>
    <col min="11265" max="11265" width="14" style="58" customWidth="1"/>
    <col min="11266" max="11266" width="41.7109375" style="58" customWidth="1"/>
    <col min="11267" max="11267" width="24.140625" style="58" customWidth="1"/>
    <col min="11268" max="11268" width="15.7109375" style="58" customWidth="1"/>
    <col min="11269" max="11269" width="13.5703125" style="58" customWidth="1"/>
    <col min="11270" max="11270" width="9.140625" style="58"/>
    <col min="11271" max="11271" width="10" style="58" bestFit="1" customWidth="1"/>
    <col min="11272" max="11272" width="12.7109375" style="58" customWidth="1"/>
    <col min="11273" max="11273" width="15.7109375" style="58" customWidth="1"/>
    <col min="11274" max="11520" width="9.140625" style="58"/>
    <col min="11521" max="11521" width="14" style="58" customWidth="1"/>
    <col min="11522" max="11522" width="41.7109375" style="58" customWidth="1"/>
    <col min="11523" max="11523" width="24.140625" style="58" customWidth="1"/>
    <col min="11524" max="11524" width="15.7109375" style="58" customWidth="1"/>
    <col min="11525" max="11525" width="13.5703125" style="58" customWidth="1"/>
    <col min="11526" max="11526" width="9.140625" style="58"/>
    <col min="11527" max="11527" width="10" style="58" bestFit="1" customWidth="1"/>
    <col min="11528" max="11528" width="12.7109375" style="58" customWidth="1"/>
    <col min="11529" max="11529" width="15.7109375" style="58" customWidth="1"/>
    <col min="11530" max="11776" width="9.140625" style="58"/>
    <col min="11777" max="11777" width="14" style="58" customWidth="1"/>
    <col min="11778" max="11778" width="41.7109375" style="58" customWidth="1"/>
    <col min="11779" max="11779" width="24.140625" style="58" customWidth="1"/>
    <col min="11780" max="11780" width="15.7109375" style="58" customWidth="1"/>
    <col min="11781" max="11781" width="13.5703125" style="58" customWidth="1"/>
    <col min="11782" max="11782" width="9.140625" style="58"/>
    <col min="11783" max="11783" width="10" style="58" bestFit="1" customWidth="1"/>
    <col min="11784" max="11784" width="12.7109375" style="58" customWidth="1"/>
    <col min="11785" max="11785" width="15.7109375" style="58" customWidth="1"/>
    <col min="11786" max="12032" width="9.140625" style="58"/>
    <col min="12033" max="12033" width="14" style="58" customWidth="1"/>
    <col min="12034" max="12034" width="41.7109375" style="58" customWidth="1"/>
    <col min="12035" max="12035" width="24.140625" style="58" customWidth="1"/>
    <col min="12036" max="12036" width="15.7109375" style="58" customWidth="1"/>
    <col min="12037" max="12037" width="13.5703125" style="58" customWidth="1"/>
    <col min="12038" max="12038" width="9.140625" style="58"/>
    <col min="12039" max="12039" width="10" style="58" bestFit="1" customWidth="1"/>
    <col min="12040" max="12040" width="12.7109375" style="58" customWidth="1"/>
    <col min="12041" max="12041" width="15.7109375" style="58" customWidth="1"/>
    <col min="12042" max="12288" width="9.140625" style="58"/>
    <col min="12289" max="12289" width="14" style="58" customWidth="1"/>
    <col min="12290" max="12290" width="41.7109375" style="58" customWidth="1"/>
    <col min="12291" max="12291" width="24.140625" style="58" customWidth="1"/>
    <col min="12292" max="12292" width="15.7109375" style="58" customWidth="1"/>
    <col min="12293" max="12293" width="13.5703125" style="58" customWidth="1"/>
    <col min="12294" max="12294" width="9.140625" style="58"/>
    <col min="12295" max="12295" width="10" style="58" bestFit="1" customWidth="1"/>
    <col min="12296" max="12296" width="12.7109375" style="58" customWidth="1"/>
    <col min="12297" max="12297" width="15.7109375" style="58" customWidth="1"/>
    <col min="12298" max="12544" width="9.140625" style="58"/>
    <col min="12545" max="12545" width="14" style="58" customWidth="1"/>
    <col min="12546" max="12546" width="41.7109375" style="58" customWidth="1"/>
    <col min="12547" max="12547" width="24.140625" style="58" customWidth="1"/>
    <col min="12548" max="12548" width="15.7109375" style="58" customWidth="1"/>
    <col min="12549" max="12549" width="13.5703125" style="58" customWidth="1"/>
    <col min="12550" max="12550" width="9.140625" style="58"/>
    <col min="12551" max="12551" width="10" style="58" bestFit="1" customWidth="1"/>
    <col min="12552" max="12552" width="12.7109375" style="58" customWidth="1"/>
    <col min="12553" max="12553" width="15.7109375" style="58" customWidth="1"/>
    <col min="12554" max="12800" width="9.140625" style="58"/>
    <col min="12801" max="12801" width="14" style="58" customWidth="1"/>
    <col min="12802" max="12802" width="41.7109375" style="58" customWidth="1"/>
    <col min="12803" max="12803" width="24.140625" style="58" customWidth="1"/>
    <col min="12804" max="12804" width="15.7109375" style="58" customWidth="1"/>
    <col min="12805" max="12805" width="13.5703125" style="58" customWidth="1"/>
    <col min="12806" max="12806" width="9.140625" style="58"/>
    <col min="12807" max="12807" width="10" style="58" bestFit="1" customWidth="1"/>
    <col min="12808" max="12808" width="12.7109375" style="58" customWidth="1"/>
    <col min="12809" max="12809" width="15.7109375" style="58" customWidth="1"/>
    <col min="12810" max="13056" width="9.140625" style="58"/>
    <col min="13057" max="13057" width="14" style="58" customWidth="1"/>
    <col min="13058" max="13058" width="41.7109375" style="58" customWidth="1"/>
    <col min="13059" max="13059" width="24.140625" style="58" customWidth="1"/>
    <col min="13060" max="13060" width="15.7109375" style="58" customWidth="1"/>
    <col min="13061" max="13061" width="13.5703125" style="58" customWidth="1"/>
    <col min="13062" max="13062" width="9.140625" style="58"/>
    <col min="13063" max="13063" width="10" style="58" bestFit="1" customWidth="1"/>
    <col min="13064" max="13064" width="12.7109375" style="58" customWidth="1"/>
    <col min="13065" max="13065" width="15.7109375" style="58" customWidth="1"/>
    <col min="13066" max="13312" width="9.140625" style="58"/>
    <col min="13313" max="13313" width="14" style="58" customWidth="1"/>
    <col min="13314" max="13314" width="41.7109375" style="58" customWidth="1"/>
    <col min="13315" max="13315" width="24.140625" style="58" customWidth="1"/>
    <col min="13316" max="13316" width="15.7109375" style="58" customWidth="1"/>
    <col min="13317" max="13317" width="13.5703125" style="58" customWidth="1"/>
    <col min="13318" max="13318" width="9.140625" style="58"/>
    <col min="13319" max="13319" width="10" style="58" bestFit="1" customWidth="1"/>
    <col min="13320" max="13320" width="12.7109375" style="58" customWidth="1"/>
    <col min="13321" max="13321" width="15.7109375" style="58" customWidth="1"/>
    <col min="13322" max="13568" width="9.140625" style="58"/>
    <col min="13569" max="13569" width="14" style="58" customWidth="1"/>
    <col min="13570" max="13570" width="41.7109375" style="58" customWidth="1"/>
    <col min="13571" max="13571" width="24.140625" style="58" customWidth="1"/>
    <col min="13572" max="13572" width="15.7109375" style="58" customWidth="1"/>
    <col min="13573" max="13573" width="13.5703125" style="58" customWidth="1"/>
    <col min="13574" max="13574" width="9.140625" style="58"/>
    <col min="13575" max="13575" width="10" style="58" bestFit="1" customWidth="1"/>
    <col min="13576" max="13576" width="12.7109375" style="58" customWidth="1"/>
    <col min="13577" max="13577" width="15.7109375" style="58" customWidth="1"/>
    <col min="13578" max="13824" width="9.140625" style="58"/>
    <col min="13825" max="13825" width="14" style="58" customWidth="1"/>
    <col min="13826" max="13826" width="41.7109375" style="58" customWidth="1"/>
    <col min="13827" max="13827" width="24.140625" style="58" customWidth="1"/>
    <col min="13828" max="13828" width="15.7109375" style="58" customWidth="1"/>
    <col min="13829" max="13829" width="13.5703125" style="58" customWidth="1"/>
    <col min="13830" max="13830" width="9.140625" style="58"/>
    <col min="13831" max="13831" width="10" style="58" bestFit="1" customWidth="1"/>
    <col min="13832" max="13832" width="12.7109375" style="58" customWidth="1"/>
    <col min="13833" max="13833" width="15.7109375" style="58" customWidth="1"/>
    <col min="13834" max="14080" width="9.140625" style="58"/>
    <col min="14081" max="14081" width="14" style="58" customWidth="1"/>
    <col min="14082" max="14082" width="41.7109375" style="58" customWidth="1"/>
    <col min="14083" max="14083" width="24.140625" style="58" customWidth="1"/>
    <col min="14084" max="14084" width="15.7109375" style="58" customWidth="1"/>
    <col min="14085" max="14085" width="13.5703125" style="58" customWidth="1"/>
    <col min="14086" max="14086" width="9.140625" style="58"/>
    <col min="14087" max="14087" width="10" style="58" bestFit="1" customWidth="1"/>
    <col min="14088" max="14088" width="12.7109375" style="58" customWidth="1"/>
    <col min="14089" max="14089" width="15.7109375" style="58" customWidth="1"/>
    <col min="14090" max="14336" width="9.140625" style="58"/>
    <col min="14337" max="14337" width="14" style="58" customWidth="1"/>
    <col min="14338" max="14338" width="41.7109375" style="58" customWidth="1"/>
    <col min="14339" max="14339" width="24.140625" style="58" customWidth="1"/>
    <col min="14340" max="14340" width="15.7109375" style="58" customWidth="1"/>
    <col min="14341" max="14341" width="13.5703125" style="58" customWidth="1"/>
    <col min="14342" max="14342" width="9.140625" style="58"/>
    <col min="14343" max="14343" width="10" style="58" bestFit="1" customWidth="1"/>
    <col min="14344" max="14344" width="12.7109375" style="58" customWidth="1"/>
    <col min="14345" max="14345" width="15.7109375" style="58" customWidth="1"/>
    <col min="14346" max="14592" width="9.140625" style="58"/>
    <col min="14593" max="14593" width="14" style="58" customWidth="1"/>
    <col min="14594" max="14594" width="41.7109375" style="58" customWidth="1"/>
    <col min="14595" max="14595" width="24.140625" style="58" customWidth="1"/>
    <col min="14596" max="14596" width="15.7109375" style="58" customWidth="1"/>
    <col min="14597" max="14597" width="13.5703125" style="58" customWidth="1"/>
    <col min="14598" max="14598" width="9.140625" style="58"/>
    <col min="14599" max="14599" width="10" style="58" bestFit="1" customWidth="1"/>
    <col min="14600" max="14600" width="12.7109375" style="58" customWidth="1"/>
    <col min="14601" max="14601" width="15.7109375" style="58" customWidth="1"/>
    <col min="14602" max="14848" width="9.140625" style="58"/>
    <col min="14849" max="14849" width="14" style="58" customWidth="1"/>
    <col min="14850" max="14850" width="41.7109375" style="58" customWidth="1"/>
    <col min="14851" max="14851" width="24.140625" style="58" customWidth="1"/>
    <col min="14852" max="14852" width="15.7109375" style="58" customWidth="1"/>
    <col min="14853" max="14853" width="13.5703125" style="58" customWidth="1"/>
    <col min="14854" max="14854" width="9.140625" style="58"/>
    <col min="14855" max="14855" width="10" style="58" bestFit="1" customWidth="1"/>
    <col min="14856" max="14856" width="12.7109375" style="58" customWidth="1"/>
    <col min="14857" max="14857" width="15.7109375" style="58" customWidth="1"/>
    <col min="14858" max="15104" width="9.140625" style="58"/>
    <col min="15105" max="15105" width="14" style="58" customWidth="1"/>
    <col min="15106" max="15106" width="41.7109375" style="58" customWidth="1"/>
    <col min="15107" max="15107" width="24.140625" style="58" customWidth="1"/>
    <col min="15108" max="15108" width="15.7109375" style="58" customWidth="1"/>
    <col min="15109" max="15109" width="13.5703125" style="58" customWidth="1"/>
    <col min="15110" max="15110" width="9.140625" style="58"/>
    <col min="15111" max="15111" width="10" style="58" bestFit="1" customWidth="1"/>
    <col min="15112" max="15112" width="12.7109375" style="58" customWidth="1"/>
    <col min="15113" max="15113" width="15.7109375" style="58" customWidth="1"/>
    <col min="15114" max="15360" width="9.140625" style="58"/>
    <col min="15361" max="15361" width="14" style="58" customWidth="1"/>
    <col min="15362" max="15362" width="41.7109375" style="58" customWidth="1"/>
    <col min="15363" max="15363" width="24.140625" style="58" customWidth="1"/>
    <col min="15364" max="15364" width="15.7109375" style="58" customWidth="1"/>
    <col min="15365" max="15365" width="13.5703125" style="58" customWidth="1"/>
    <col min="15366" max="15366" width="9.140625" style="58"/>
    <col min="15367" max="15367" width="10" style="58" bestFit="1" customWidth="1"/>
    <col min="15368" max="15368" width="12.7109375" style="58" customWidth="1"/>
    <col min="15369" max="15369" width="15.7109375" style="58" customWidth="1"/>
    <col min="15370" max="15616" width="9.140625" style="58"/>
    <col min="15617" max="15617" width="14" style="58" customWidth="1"/>
    <col min="15618" max="15618" width="41.7109375" style="58" customWidth="1"/>
    <col min="15619" max="15619" width="24.140625" style="58" customWidth="1"/>
    <col min="15620" max="15620" width="15.7109375" style="58" customWidth="1"/>
    <col min="15621" max="15621" width="13.5703125" style="58" customWidth="1"/>
    <col min="15622" max="15622" width="9.140625" style="58"/>
    <col min="15623" max="15623" width="10" style="58" bestFit="1" customWidth="1"/>
    <col min="15624" max="15624" width="12.7109375" style="58" customWidth="1"/>
    <col min="15625" max="15625" width="15.7109375" style="58" customWidth="1"/>
    <col min="15626" max="15872" width="9.140625" style="58"/>
    <col min="15873" max="15873" width="14" style="58" customWidth="1"/>
    <col min="15874" max="15874" width="41.7109375" style="58" customWidth="1"/>
    <col min="15875" max="15875" width="24.140625" style="58" customWidth="1"/>
    <col min="15876" max="15876" width="15.7109375" style="58" customWidth="1"/>
    <col min="15877" max="15877" width="13.5703125" style="58" customWidth="1"/>
    <col min="15878" max="15878" width="9.140625" style="58"/>
    <col min="15879" max="15879" width="10" style="58" bestFit="1" customWidth="1"/>
    <col min="15880" max="15880" width="12.7109375" style="58" customWidth="1"/>
    <col min="15881" max="15881" width="15.7109375" style="58" customWidth="1"/>
    <col min="15882" max="16128" width="9.140625" style="58"/>
    <col min="16129" max="16129" width="14" style="58" customWidth="1"/>
    <col min="16130" max="16130" width="41.7109375" style="58" customWidth="1"/>
    <col min="16131" max="16131" width="24.140625" style="58" customWidth="1"/>
    <col min="16132" max="16132" width="15.7109375" style="58" customWidth="1"/>
    <col min="16133" max="16133" width="13.5703125" style="58" customWidth="1"/>
    <col min="16134" max="16134" width="9.140625" style="58"/>
    <col min="16135" max="16135" width="10" style="58" bestFit="1" customWidth="1"/>
    <col min="16136" max="16136" width="12.7109375" style="58" customWidth="1"/>
    <col min="16137" max="16137" width="15.7109375" style="58" customWidth="1"/>
    <col min="16138" max="16384" width="9.140625" style="58"/>
  </cols>
  <sheetData>
    <row r="1" spans="1:9">
      <c r="D1" s="62" t="s">
        <v>119</v>
      </c>
    </row>
    <row r="2" spans="1:9">
      <c r="D2" s="62"/>
    </row>
    <row r="3" spans="1:9">
      <c r="A3" s="364" t="s">
        <v>120</v>
      </c>
      <c r="B3" s="364"/>
      <c r="C3" s="364"/>
      <c r="D3" s="364"/>
    </row>
    <row r="4" spans="1:9">
      <c r="A4" s="364" t="s">
        <v>121</v>
      </c>
      <c r="B4" s="364"/>
      <c r="C4" s="364"/>
      <c r="D4" s="364"/>
    </row>
    <row r="5" spans="1:9">
      <c r="A5" s="364" t="s">
        <v>122</v>
      </c>
      <c r="B5" s="364"/>
      <c r="C5" s="364"/>
      <c r="D5" s="364"/>
    </row>
    <row r="6" spans="1:9">
      <c r="A6" s="364" t="s">
        <v>123</v>
      </c>
      <c r="B6" s="364"/>
      <c r="C6" s="364"/>
      <c r="D6" s="364"/>
    </row>
    <row r="7" spans="1:9">
      <c r="A7" s="60"/>
    </row>
    <row r="8" spans="1:9" ht="45">
      <c r="A8" s="80" t="s">
        <v>111</v>
      </c>
      <c r="B8" s="80" t="s">
        <v>124</v>
      </c>
      <c r="C8" s="80" t="s">
        <v>125</v>
      </c>
      <c r="D8" s="80" t="s">
        <v>126</v>
      </c>
    </row>
    <row r="9" spans="1:9" s="69" customFormat="1" ht="17.25" customHeight="1">
      <c r="A9" s="68">
        <v>1</v>
      </c>
      <c r="B9" s="68">
        <v>2</v>
      </c>
      <c r="C9" s="68">
        <v>3</v>
      </c>
      <c r="D9" s="68">
        <v>4</v>
      </c>
      <c r="H9" s="81"/>
      <c r="I9" s="81"/>
    </row>
    <row r="10" spans="1:9" ht="33.75" customHeight="1">
      <c r="A10" s="71">
        <v>1</v>
      </c>
      <c r="B10" s="82" t="s">
        <v>127</v>
      </c>
      <c r="C10" s="73" t="s">
        <v>118</v>
      </c>
      <c r="D10" s="73"/>
      <c r="E10" s="59"/>
      <c r="F10" s="59"/>
      <c r="G10" s="59"/>
      <c r="H10" s="83"/>
      <c r="I10" s="83"/>
    </row>
    <row r="11" spans="1:9">
      <c r="A11" s="366" t="s">
        <v>128</v>
      </c>
      <c r="B11" s="84" t="s">
        <v>40</v>
      </c>
      <c r="C11" s="367">
        <f>C28</f>
        <v>7110000.0015271995</v>
      </c>
      <c r="D11" s="367">
        <f>C11*0.22</f>
        <v>1564200.0003359839</v>
      </c>
      <c r="E11" s="59"/>
      <c r="F11" s="59"/>
      <c r="G11" s="59"/>
      <c r="H11" s="83"/>
      <c r="I11" s="83"/>
    </row>
    <row r="12" spans="1:9">
      <c r="A12" s="366"/>
      <c r="B12" s="84" t="s">
        <v>129</v>
      </c>
      <c r="C12" s="367"/>
      <c r="D12" s="367"/>
      <c r="E12" s="59"/>
      <c r="F12" s="59"/>
      <c r="G12" s="59"/>
      <c r="H12" s="83"/>
      <c r="I12" s="83"/>
    </row>
    <row r="13" spans="1:9" ht="19.5" customHeight="1">
      <c r="A13" s="71" t="s">
        <v>130</v>
      </c>
      <c r="B13" s="86" t="s">
        <v>131</v>
      </c>
      <c r="C13" s="73"/>
      <c r="D13" s="73"/>
      <c r="E13" s="59"/>
      <c r="F13" s="59"/>
      <c r="G13" s="59"/>
      <c r="H13" s="83"/>
      <c r="I13" s="83"/>
    </row>
    <row r="14" spans="1:9" ht="46.5" customHeight="1">
      <c r="A14" s="71" t="s">
        <v>132</v>
      </c>
      <c r="B14" s="82" t="s">
        <v>133</v>
      </c>
      <c r="C14" s="73"/>
      <c r="D14" s="73"/>
      <c r="E14" s="59"/>
      <c r="F14" s="59"/>
      <c r="G14" s="59"/>
      <c r="H14" s="83"/>
      <c r="I14" s="83"/>
    </row>
    <row r="15" spans="1:9" ht="33" customHeight="1">
      <c r="A15" s="71">
        <v>2</v>
      </c>
      <c r="B15" s="82" t="s">
        <v>134</v>
      </c>
      <c r="C15" s="73" t="s">
        <v>118</v>
      </c>
      <c r="D15" s="73"/>
      <c r="E15" s="59"/>
      <c r="F15" s="59"/>
      <c r="G15" s="59"/>
      <c r="H15" s="83"/>
      <c r="I15" s="83"/>
    </row>
    <row r="16" spans="1:9" ht="20.25" customHeight="1">
      <c r="A16" s="366" t="s">
        <v>135</v>
      </c>
      <c r="B16" s="86" t="s">
        <v>40</v>
      </c>
      <c r="C16" s="367">
        <f>C11</f>
        <v>7110000.0015271995</v>
      </c>
      <c r="D16" s="367">
        <f>C16*0.029</f>
        <v>206190.00004428878</v>
      </c>
      <c r="E16" s="59"/>
      <c r="F16" s="59"/>
      <c r="G16" s="59"/>
      <c r="H16" s="83"/>
      <c r="I16" s="83"/>
    </row>
    <row r="17" spans="1:9" ht="46.5" customHeight="1">
      <c r="A17" s="366"/>
      <c r="B17" s="82" t="s">
        <v>136</v>
      </c>
      <c r="C17" s="367"/>
      <c r="D17" s="367"/>
      <c r="E17" s="59"/>
      <c r="F17" s="59"/>
      <c r="G17" s="59"/>
      <c r="H17" s="83"/>
      <c r="I17" s="83"/>
    </row>
    <row r="18" spans="1:9" ht="47.25" customHeight="1">
      <c r="A18" s="71" t="s">
        <v>137</v>
      </c>
      <c r="B18" s="82" t="s">
        <v>138</v>
      </c>
      <c r="C18" s="73"/>
      <c r="D18" s="73"/>
      <c r="E18" s="59"/>
      <c r="F18" s="59"/>
      <c r="G18" s="59"/>
      <c r="H18" s="83"/>
      <c r="I18" s="83"/>
    </row>
    <row r="19" spans="1:9" ht="64.5" customHeight="1">
      <c r="A19" s="71" t="s">
        <v>139</v>
      </c>
      <c r="B19" s="82" t="s">
        <v>140</v>
      </c>
      <c r="C19" s="73">
        <f>C16</f>
        <v>7110000.0015271995</v>
      </c>
      <c r="D19" s="73">
        <f>C19*0.002</f>
        <v>14220.0000030544</v>
      </c>
      <c r="E19" s="59"/>
      <c r="F19" s="59"/>
      <c r="G19" s="59"/>
      <c r="H19" s="83"/>
      <c r="I19" s="83"/>
    </row>
    <row r="20" spans="1:9" ht="65.25" customHeight="1">
      <c r="A20" s="71" t="s">
        <v>141</v>
      </c>
      <c r="B20" s="87" t="s">
        <v>142</v>
      </c>
      <c r="C20" s="73"/>
      <c r="D20" s="73"/>
      <c r="E20" s="59"/>
      <c r="F20" s="59"/>
      <c r="G20" s="59"/>
      <c r="H20" s="83"/>
      <c r="I20" s="83"/>
    </row>
    <row r="21" spans="1:9" ht="63.75" customHeight="1">
      <c r="A21" s="71" t="s">
        <v>143</v>
      </c>
      <c r="B21" s="87" t="s">
        <v>142</v>
      </c>
      <c r="C21" s="73"/>
      <c r="D21" s="73"/>
      <c r="E21" s="59"/>
      <c r="F21" s="59"/>
      <c r="G21" s="59"/>
      <c r="H21" s="83"/>
      <c r="I21" s="83"/>
    </row>
    <row r="22" spans="1:9" ht="45.75" customHeight="1">
      <c r="A22" s="71">
        <v>3</v>
      </c>
      <c r="B22" s="82" t="s">
        <v>144</v>
      </c>
      <c r="C22" s="73">
        <f>C16</f>
        <v>7110000.0015271995</v>
      </c>
      <c r="D22" s="73">
        <f>C22*0.051+17380</f>
        <v>379990.00007788715</v>
      </c>
      <c r="E22" s="59"/>
      <c r="F22" s="59"/>
      <c r="G22" s="59"/>
      <c r="H22" s="83"/>
      <c r="I22" s="83"/>
    </row>
    <row r="23" spans="1:9">
      <c r="A23" s="71"/>
      <c r="B23" s="88" t="s">
        <v>117</v>
      </c>
      <c r="C23" s="73" t="s">
        <v>118</v>
      </c>
      <c r="D23" s="75">
        <f>D11+D16+D19+D22</f>
        <v>2164600.0004612142</v>
      </c>
      <c r="E23" s="59"/>
      <c r="F23" s="59"/>
      <c r="G23" s="59"/>
      <c r="H23" s="83"/>
      <c r="I23" s="83"/>
    </row>
    <row r="24" spans="1:9">
      <c r="C24" s="59"/>
      <c r="D24" s="59"/>
      <c r="E24" s="59"/>
      <c r="F24" s="59"/>
      <c r="G24" s="59"/>
      <c r="H24" s="83"/>
      <c r="I24" s="83"/>
    </row>
    <row r="25" spans="1:9">
      <c r="C25" s="59"/>
      <c r="D25" s="59"/>
      <c r="E25" s="59"/>
      <c r="F25" s="59"/>
      <c r="G25" s="59"/>
      <c r="H25" s="83"/>
      <c r="I25" s="83"/>
    </row>
    <row r="26" spans="1:9">
      <c r="C26" s="59"/>
      <c r="D26" s="59"/>
      <c r="E26" s="59"/>
      <c r="F26" s="59"/>
      <c r="G26" s="59"/>
      <c r="H26" s="83"/>
      <c r="I26" s="83"/>
    </row>
    <row r="27" spans="1:9">
      <c r="C27" s="89">
        <v>211</v>
      </c>
      <c r="D27" s="89">
        <v>213</v>
      </c>
      <c r="E27" s="59"/>
      <c r="F27" s="59"/>
      <c r="G27" s="59"/>
      <c r="H27" s="83"/>
      <c r="I27" s="83"/>
    </row>
    <row r="28" spans="1:9">
      <c r="B28" s="90" t="s">
        <v>39</v>
      </c>
      <c r="C28" s="78">
        <f>'таблица 1.1.'!H19</f>
        <v>7110000.0015271995</v>
      </c>
      <c r="D28" s="78">
        <f>C28*0.302</f>
        <v>2147220.0004612142</v>
      </c>
      <c r="E28" s="59"/>
      <c r="F28" s="91"/>
      <c r="G28" s="91"/>
      <c r="H28" s="92"/>
      <c r="I28" s="83"/>
    </row>
    <row r="29" spans="1:9">
      <c r="C29" s="91"/>
      <c r="D29" s="78">
        <f>D28-D23</f>
        <v>-17380</v>
      </c>
      <c r="E29" s="59"/>
      <c r="F29" s="91"/>
      <c r="G29" s="91"/>
      <c r="H29" s="92"/>
      <c r="I29" s="83"/>
    </row>
    <row r="30" spans="1:9">
      <c r="C30" s="89">
        <v>211</v>
      </c>
      <c r="D30" s="89">
        <v>213</v>
      </c>
      <c r="E30" s="59"/>
      <c r="F30" s="59"/>
      <c r="G30" s="59"/>
      <c r="H30" s="83"/>
      <c r="I30" s="83"/>
    </row>
    <row r="31" spans="1:9">
      <c r="C31" s="78">
        <v>22342995.760000002</v>
      </c>
      <c r="D31" s="78">
        <f>'[1]2.'!F32</f>
        <v>105000</v>
      </c>
      <c r="E31" s="59"/>
      <c r="F31" s="59"/>
      <c r="G31" s="59"/>
      <c r="H31" s="83"/>
      <c r="I31" s="83"/>
    </row>
    <row r="32" spans="1:9">
      <c r="C32" s="91"/>
      <c r="D32" s="78">
        <f>D31-D27</f>
        <v>104787</v>
      </c>
      <c r="E32" s="59"/>
      <c r="F32" s="59"/>
      <c r="G32" s="59"/>
      <c r="H32" s="83"/>
      <c r="I32" s="83"/>
    </row>
    <row r="33" spans="3:9">
      <c r="C33" s="59">
        <f>C31/12</f>
        <v>1861916.3133333335</v>
      </c>
      <c r="D33" s="59"/>
      <c r="E33" s="59"/>
      <c r="F33" s="59"/>
      <c r="G33" s="59"/>
      <c r="H33" s="83"/>
      <c r="I33" s="83"/>
    </row>
    <row r="34" spans="3:9">
      <c r="C34" s="59"/>
      <c r="D34" s="59"/>
      <c r="E34" s="59"/>
      <c r="F34" s="59"/>
      <c r="G34" s="59"/>
      <c r="H34" s="83"/>
      <c r="I34" s="83"/>
    </row>
    <row r="35" spans="3:9">
      <c r="C35" s="59"/>
      <c r="D35" s="59"/>
      <c r="E35" s="59"/>
      <c r="F35" s="59"/>
      <c r="G35" s="59"/>
      <c r="H35" s="83"/>
      <c r="I35" s="83"/>
    </row>
    <row r="36" spans="3:9">
      <c r="C36" s="59"/>
      <c r="D36" s="59"/>
      <c r="E36" s="59"/>
      <c r="F36" s="59"/>
      <c r="G36" s="59"/>
      <c r="H36" s="83"/>
      <c r="I36" s="83"/>
    </row>
    <row r="37" spans="3:9">
      <c r="C37" s="59"/>
      <c r="D37" s="59"/>
      <c r="E37" s="59"/>
      <c r="F37" s="59"/>
      <c r="G37" s="59"/>
      <c r="H37" s="83"/>
      <c r="I37" s="83"/>
    </row>
    <row r="38" spans="3:9">
      <c r="C38" s="59"/>
      <c r="D38" s="59"/>
      <c r="E38" s="59"/>
      <c r="F38" s="59"/>
      <c r="G38" s="59"/>
      <c r="H38" s="83"/>
      <c r="I38" s="83"/>
    </row>
  </sheetData>
  <mergeCells count="10">
    <mergeCell ref="A16:A17"/>
    <mergeCell ref="C16:C17"/>
    <mergeCell ref="D16:D17"/>
    <mergeCell ref="A3:D3"/>
    <mergeCell ref="A4:D4"/>
    <mergeCell ref="A5:D5"/>
    <mergeCell ref="A6:D6"/>
    <mergeCell ref="A11:A12"/>
    <mergeCell ref="C11:C12"/>
    <mergeCell ref="D11:D12"/>
  </mergeCells>
  <hyperlinks>
    <hyperlink ref="B20" location="P1250" display="P1250"/>
    <hyperlink ref="B21" location="P1250" display="P1250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12" sqref="E12"/>
    </sheetView>
  </sheetViews>
  <sheetFormatPr defaultRowHeight="15"/>
  <cols>
    <col min="1" max="1" width="9.140625" style="39"/>
    <col min="2" max="5" width="21" style="39" customWidth="1"/>
    <col min="6" max="257" width="9.140625" style="39"/>
    <col min="258" max="261" width="21" style="39" customWidth="1"/>
    <col min="262" max="513" width="9.140625" style="39"/>
    <col min="514" max="517" width="21" style="39" customWidth="1"/>
    <col min="518" max="769" width="9.140625" style="39"/>
    <col min="770" max="773" width="21" style="39" customWidth="1"/>
    <col min="774" max="1025" width="9.140625" style="39"/>
    <col min="1026" max="1029" width="21" style="39" customWidth="1"/>
    <col min="1030" max="1281" width="9.140625" style="39"/>
    <col min="1282" max="1285" width="21" style="39" customWidth="1"/>
    <col min="1286" max="1537" width="9.140625" style="39"/>
    <col min="1538" max="1541" width="21" style="39" customWidth="1"/>
    <col min="1542" max="1793" width="9.140625" style="39"/>
    <col min="1794" max="1797" width="21" style="39" customWidth="1"/>
    <col min="1798" max="2049" width="9.140625" style="39"/>
    <col min="2050" max="2053" width="21" style="39" customWidth="1"/>
    <col min="2054" max="2305" width="9.140625" style="39"/>
    <col min="2306" max="2309" width="21" style="39" customWidth="1"/>
    <col min="2310" max="2561" width="9.140625" style="39"/>
    <col min="2562" max="2565" width="21" style="39" customWidth="1"/>
    <col min="2566" max="2817" width="9.140625" style="39"/>
    <col min="2818" max="2821" width="21" style="39" customWidth="1"/>
    <col min="2822" max="3073" width="9.140625" style="39"/>
    <col min="3074" max="3077" width="21" style="39" customWidth="1"/>
    <col min="3078" max="3329" width="9.140625" style="39"/>
    <col min="3330" max="3333" width="21" style="39" customWidth="1"/>
    <col min="3334" max="3585" width="9.140625" style="39"/>
    <col min="3586" max="3589" width="21" style="39" customWidth="1"/>
    <col min="3590" max="3841" width="9.140625" style="39"/>
    <col min="3842" max="3845" width="21" style="39" customWidth="1"/>
    <col min="3846" max="4097" width="9.140625" style="39"/>
    <col min="4098" max="4101" width="21" style="39" customWidth="1"/>
    <col min="4102" max="4353" width="9.140625" style="39"/>
    <col min="4354" max="4357" width="21" style="39" customWidth="1"/>
    <col min="4358" max="4609" width="9.140625" style="39"/>
    <col min="4610" max="4613" width="21" style="39" customWidth="1"/>
    <col min="4614" max="4865" width="9.140625" style="39"/>
    <col min="4866" max="4869" width="21" style="39" customWidth="1"/>
    <col min="4870" max="5121" width="9.140625" style="39"/>
    <col min="5122" max="5125" width="21" style="39" customWidth="1"/>
    <col min="5126" max="5377" width="9.140625" style="39"/>
    <col min="5378" max="5381" width="21" style="39" customWidth="1"/>
    <col min="5382" max="5633" width="9.140625" style="39"/>
    <col min="5634" max="5637" width="21" style="39" customWidth="1"/>
    <col min="5638" max="5889" width="9.140625" style="39"/>
    <col min="5890" max="5893" width="21" style="39" customWidth="1"/>
    <col min="5894" max="6145" width="9.140625" style="39"/>
    <col min="6146" max="6149" width="21" style="39" customWidth="1"/>
    <col min="6150" max="6401" width="9.140625" style="39"/>
    <col min="6402" max="6405" width="21" style="39" customWidth="1"/>
    <col min="6406" max="6657" width="9.140625" style="39"/>
    <col min="6658" max="6661" width="21" style="39" customWidth="1"/>
    <col min="6662" max="6913" width="9.140625" style="39"/>
    <col min="6914" max="6917" width="21" style="39" customWidth="1"/>
    <col min="6918" max="7169" width="9.140625" style="39"/>
    <col min="7170" max="7173" width="21" style="39" customWidth="1"/>
    <col min="7174" max="7425" width="9.140625" style="39"/>
    <col min="7426" max="7429" width="21" style="39" customWidth="1"/>
    <col min="7430" max="7681" width="9.140625" style="39"/>
    <col min="7682" max="7685" width="21" style="39" customWidth="1"/>
    <col min="7686" max="7937" width="9.140625" style="39"/>
    <col min="7938" max="7941" width="21" style="39" customWidth="1"/>
    <col min="7942" max="8193" width="9.140625" style="39"/>
    <col min="8194" max="8197" width="21" style="39" customWidth="1"/>
    <col min="8198" max="8449" width="9.140625" style="39"/>
    <col min="8450" max="8453" width="21" style="39" customWidth="1"/>
    <col min="8454" max="8705" width="9.140625" style="39"/>
    <col min="8706" max="8709" width="21" style="39" customWidth="1"/>
    <col min="8710" max="8961" width="9.140625" style="39"/>
    <col min="8962" max="8965" width="21" style="39" customWidth="1"/>
    <col min="8966" max="9217" width="9.140625" style="39"/>
    <col min="9218" max="9221" width="21" style="39" customWidth="1"/>
    <col min="9222" max="9473" width="9.140625" style="39"/>
    <col min="9474" max="9477" width="21" style="39" customWidth="1"/>
    <col min="9478" max="9729" width="9.140625" style="39"/>
    <col min="9730" max="9733" width="21" style="39" customWidth="1"/>
    <col min="9734" max="9985" width="9.140625" style="39"/>
    <col min="9986" max="9989" width="21" style="39" customWidth="1"/>
    <col min="9990" max="10241" width="9.140625" style="39"/>
    <col min="10242" max="10245" width="21" style="39" customWidth="1"/>
    <col min="10246" max="10497" width="9.140625" style="39"/>
    <col min="10498" max="10501" width="21" style="39" customWidth="1"/>
    <col min="10502" max="10753" width="9.140625" style="39"/>
    <col min="10754" max="10757" width="21" style="39" customWidth="1"/>
    <col min="10758" max="11009" width="9.140625" style="39"/>
    <col min="11010" max="11013" width="21" style="39" customWidth="1"/>
    <col min="11014" max="11265" width="9.140625" style="39"/>
    <col min="11266" max="11269" width="21" style="39" customWidth="1"/>
    <col min="11270" max="11521" width="9.140625" style="39"/>
    <col min="11522" max="11525" width="21" style="39" customWidth="1"/>
    <col min="11526" max="11777" width="9.140625" style="39"/>
    <col min="11778" max="11781" width="21" style="39" customWidth="1"/>
    <col min="11782" max="12033" width="9.140625" style="39"/>
    <col min="12034" max="12037" width="21" style="39" customWidth="1"/>
    <col min="12038" max="12289" width="9.140625" style="39"/>
    <col min="12290" max="12293" width="21" style="39" customWidth="1"/>
    <col min="12294" max="12545" width="9.140625" style="39"/>
    <col min="12546" max="12549" width="21" style="39" customWidth="1"/>
    <col min="12550" max="12801" width="9.140625" style="39"/>
    <col min="12802" max="12805" width="21" style="39" customWidth="1"/>
    <col min="12806" max="13057" width="9.140625" style="39"/>
    <col min="13058" max="13061" width="21" style="39" customWidth="1"/>
    <col min="13062" max="13313" width="9.140625" style="39"/>
    <col min="13314" max="13317" width="21" style="39" customWidth="1"/>
    <col min="13318" max="13569" width="9.140625" style="39"/>
    <col min="13570" max="13573" width="21" style="39" customWidth="1"/>
    <col min="13574" max="13825" width="9.140625" style="39"/>
    <col min="13826" max="13829" width="21" style="39" customWidth="1"/>
    <col min="13830" max="14081" width="9.140625" style="39"/>
    <col min="14082" max="14085" width="21" style="39" customWidth="1"/>
    <col min="14086" max="14337" width="9.140625" style="39"/>
    <col min="14338" max="14341" width="21" style="39" customWidth="1"/>
    <col min="14342" max="14593" width="9.140625" style="39"/>
    <col min="14594" max="14597" width="21" style="39" customWidth="1"/>
    <col min="14598" max="14849" width="9.140625" style="39"/>
    <col min="14850" max="14853" width="21" style="39" customWidth="1"/>
    <col min="14854" max="15105" width="9.140625" style="39"/>
    <col min="15106" max="15109" width="21" style="39" customWidth="1"/>
    <col min="15110" max="15361" width="9.140625" style="39"/>
    <col min="15362" max="15365" width="21" style="39" customWidth="1"/>
    <col min="15366" max="15617" width="9.140625" style="39"/>
    <col min="15618" max="15621" width="21" style="39" customWidth="1"/>
    <col min="15622" max="15873" width="9.140625" style="39"/>
    <col min="15874" max="15877" width="21" style="39" customWidth="1"/>
    <col min="15878" max="16129" width="9.140625" style="39"/>
    <col min="16130" max="16133" width="21" style="39" customWidth="1"/>
    <col min="16134" max="16384" width="9.140625" style="39"/>
  </cols>
  <sheetData>
    <row r="1" spans="1:5">
      <c r="E1" s="39" t="s">
        <v>152</v>
      </c>
    </row>
    <row r="2" spans="1:5">
      <c r="A2" s="368" t="s">
        <v>153</v>
      </c>
      <c r="B2" s="368"/>
      <c r="C2" s="368"/>
      <c r="D2" s="368"/>
      <c r="E2" s="368"/>
    </row>
    <row r="3" spans="1:5">
      <c r="A3" s="368" t="s">
        <v>154</v>
      </c>
      <c r="B3" s="368"/>
      <c r="C3" s="368"/>
      <c r="D3" s="368"/>
      <c r="E3" s="368"/>
    </row>
    <row r="4" spans="1:5">
      <c r="A4" s="107"/>
    </row>
    <row r="5" spans="1:5" s="108" customFormat="1" ht="35.25" customHeight="1">
      <c r="A5" s="369" t="s">
        <v>185</v>
      </c>
      <c r="B5" s="369"/>
      <c r="C5" s="369"/>
      <c r="D5" s="369"/>
      <c r="E5" s="369"/>
    </row>
    <row r="6" spans="1:5">
      <c r="A6" s="107"/>
    </row>
    <row r="7" spans="1:5" ht="45">
      <c r="A7" s="109" t="s">
        <v>111</v>
      </c>
      <c r="B7" s="109" t="s">
        <v>33</v>
      </c>
      <c r="C7" s="109" t="s">
        <v>155</v>
      </c>
      <c r="D7" s="109" t="s">
        <v>156</v>
      </c>
      <c r="E7" s="109" t="s">
        <v>157</v>
      </c>
    </row>
    <row r="8" spans="1:5">
      <c r="A8" s="109">
        <v>1</v>
      </c>
      <c r="B8" s="109">
        <v>2</v>
      </c>
      <c r="C8" s="109">
        <v>3</v>
      </c>
      <c r="D8" s="109">
        <v>4</v>
      </c>
      <c r="E8" s="109">
        <v>5</v>
      </c>
    </row>
    <row r="9" spans="1:5">
      <c r="A9" s="109" t="s">
        <v>158</v>
      </c>
      <c r="B9" s="109" t="s">
        <v>158</v>
      </c>
      <c r="C9" s="109" t="s">
        <v>158</v>
      </c>
      <c r="D9" s="109" t="s">
        <v>158</v>
      </c>
      <c r="E9" s="109" t="s">
        <v>158</v>
      </c>
    </row>
    <row r="10" spans="1:5">
      <c r="A10" s="109" t="s">
        <v>158</v>
      </c>
      <c r="B10" s="109" t="s">
        <v>158</v>
      </c>
      <c r="C10" s="109" t="s">
        <v>158</v>
      </c>
      <c r="D10" s="109" t="s">
        <v>158</v>
      </c>
      <c r="E10" s="109" t="s">
        <v>158</v>
      </c>
    </row>
    <row r="11" spans="1:5">
      <c r="A11" s="109"/>
      <c r="B11" s="110" t="s">
        <v>117</v>
      </c>
      <c r="C11" s="109" t="s">
        <v>118</v>
      </c>
      <c r="D11" s="109" t="s">
        <v>118</v>
      </c>
      <c r="E11" s="109"/>
    </row>
    <row r="13" spans="1:5" s="90" customFormat="1">
      <c r="B13" s="57"/>
    </row>
  </sheetData>
  <mergeCells count="3">
    <mergeCell ref="A2:E2"/>
    <mergeCell ref="A3:E3"/>
    <mergeCell ref="A5:E5"/>
  </mergeCells>
  <pageMargins left="0.49" right="0.1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topLeftCell="A4" workbookViewId="0">
      <selection activeCell="E14" sqref="E14"/>
    </sheetView>
  </sheetViews>
  <sheetFormatPr defaultRowHeight="15"/>
  <cols>
    <col min="1" max="1" width="9.140625" style="93"/>
    <col min="2" max="2" width="26.28515625" style="93" customWidth="1"/>
    <col min="3" max="3" width="17.85546875" style="93" customWidth="1"/>
    <col min="4" max="4" width="14.85546875" style="93" customWidth="1"/>
    <col min="5" max="5" width="16.85546875" style="93" customWidth="1"/>
    <col min="6" max="6" width="11.140625" style="93" customWidth="1"/>
    <col min="7" max="257" width="9.140625" style="93"/>
    <col min="258" max="258" width="26.28515625" style="93" customWidth="1"/>
    <col min="259" max="259" width="17.85546875" style="93" customWidth="1"/>
    <col min="260" max="260" width="14.85546875" style="93" customWidth="1"/>
    <col min="261" max="261" width="16.85546875" style="93" customWidth="1"/>
    <col min="262" max="262" width="11.140625" style="93" customWidth="1"/>
    <col min="263" max="513" width="9.140625" style="93"/>
    <col min="514" max="514" width="26.28515625" style="93" customWidth="1"/>
    <col min="515" max="515" width="17.85546875" style="93" customWidth="1"/>
    <col min="516" max="516" width="14.85546875" style="93" customWidth="1"/>
    <col min="517" max="517" width="16.85546875" style="93" customWidth="1"/>
    <col min="518" max="518" width="11.140625" style="93" customWidth="1"/>
    <col min="519" max="769" width="9.140625" style="93"/>
    <col min="770" max="770" width="26.28515625" style="93" customWidth="1"/>
    <col min="771" max="771" width="17.85546875" style="93" customWidth="1"/>
    <col min="772" max="772" width="14.85546875" style="93" customWidth="1"/>
    <col min="773" max="773" width="16.85546875" style="93" customWidth="1"/>
    <col min="774" max="774" width="11.140625" style="93" customWidth="1"/>
    <col min="775" max="1025" width="9.140625" style="93"/>
    <col min="1026" max="1026" width="26.28515625" style="93" customWidth="1"/>
    <col min="1027" max="1027" width="17.85546875" style="93" customWidth="1"/>
    <col min="1028" max="1028" width="14.85546875" style="93" customWidth="1"/>
    <col min="1029" max="1029" width="16.85546875" style="93" customWidth="1"/>
    <col min="1030" max="1030" width="11.140625" style="93" customWidth="1"/>
    <col min="1031" max="1281" width="9.140625" style="93"/>
    <col min="1282" max="1282" width="26.28515625" style="93" customWidth="1"/>
    <col min="1283" max="1283" width="17.85546875" style="93" customWidth="1"/>
    <col min="1284" max="1284" width="14.85546875" style="93" customWidth="1"/>
    <col min="1285" max="1285" width="16.85546875" style="93" customWidth="1"/>
    <col min="1286" max="1286" width="11.140625" style="93" customWidth="1"/>
    <col min="1287" max="1537" width="9.140625" style="93"/>
    <col min="1538" max="1538" width="26.28515625" style="93" customWidth="1"/>
    <col min="1539" max="1539" width="17.85546875" style="93" customWidth="1"/>
    <col min="1540" max="1540" width="14.85546875" style="93" customWidth="1"/>
    <col min="1541" max="1541" width="16.85546875" style="93" customWidth="1"/>
    <col min="1542" max="1542" width="11.140625" style="93" customWidth="1"/>
    <col min="1543" max="1793" width="9.140625" style="93"/>
    <col min="1794" max="1794" width="26.28515625" style="93" customWidth="1"/>
    <col min="1795" max="1795" width="17.85546875" style="93" customWidth="1"/>
    <col min="1796" max="1796" width="14.85546875" style="93" customWidth="1"/>
    <col min="1797" max="1797" width="16.85546875" style="93" customWidth="1"/>
    <col min="1798" max="1798" width="11.140625" style="93" customWidth="1"/>
    <col min="1799" max="2049" width="9.140625" style="93"/>
    <col min="2050" max="2050" width="26.28515625" style="93" customWidth="1"/>
    <col min="2051" max="2051" width="17.85546875" style="93" customWidth="1"/>
    <col min="2052" max="2052" width="14.85546875" style="93" customWidth="1"/>
    <col min="2053" max="2053" width="16.85546875" style="93" customWidth="1"/>
    <col min="2054" max="2054" width="11.140625" style="93" customWidth="1"/>
    <col min="2055" max="2305" width="9.140625" style="93"/>
    <col min="2306" max="2306" width="26.28515625" style="93" customWidth="1"/>
    <col min="2307" max="2307" width="17.85546875" style="93" customWidth="1"/>
    <col min="2308" max="2308" width="14.85546875" style="93" customWidth="1"/>
    <col min="2309" max="2309" width="16.85546875" style="93" customWidth="1"/>
    <col min="2310" max="2310" width="11.140625" style="93" customWidth="1"/>
    <col min="2311" max="2561" width="9.140625" style="93"/>
    <col min="2562" max="2562" width="26.28515625" style="93" customWidth="1"/>
    <col min="2563" max="2563" width="17.85546875" style="93" customWidth="1"/>
    <col min="2564" max="2564" width="14.85546875" style="93" customWidth="1"/>
    <col min="2565" max="2565" width="16.85546875" style="93" customWidth="1"/>
    <col min="2566" max="2566" width="11.140625" style="93" customWidth="1"/>
    <col min="2567" max="2817" width="9.140625" style="93"/>
    <col min="2818" max="2818" width="26.28515625" style="93" customWidth="1"/>
    <col min="2819" max="2819" width="17.85546875" style="93" customWidth="1"/>
    <col min="2820" max="2820" width="14.85546875" style="93" customWidth="1"/>
    <col min="2821" max="2821" width="16.85546875" style="93" customWidth="1"/>
    <col min="2822" max="2822" width="11.140625" style="93" customWidth="1"/>
    <col min="2823" max="3073" width="9.140625" style="93"/>
    <col min="3074" max="3074" width="26.28515625" style="93" customWidth="1"/>
    <col min="3075" max="3075" width="17.85546875" style="93" customWidth="1"/>
    <col min="3076" max="3076" width="14.85546875" style="93" customWidth="1"/>
    <col min="3077" max="3077" width="16.85546875" style="93" customWidth="1"/>
    <col min="3078" max="3078" width="11.140625" style="93" customWidth="1"/>
    <col min="3079" max="3329" width="9.140625" style="93"/>
    <col min="3330" max="3330" width="26.28515625" style="93" customWidth="1"/>
    <col min="3331" max="3331" width="17.85546875" style="93" customWidth="1"/>
    <col min="3332" max="3332" width="14.85546875" style="93" customWidth="1"/>
    <col min="3333" max="3333" width="16.85546875" style="93" customWidth="1"/>
    <col min="3334" max="3334" width="11.140625" style="93" customWidth="1"/>
    <col min="3335" max="3585" width="9.140625" style="93"/>
    <col min="3586" max="3586" width="26.28515625" style="93" customWidth="1"/>
    <col min="3587" max="3587" width="17.85546875" style="93" customWidth="1"/>
    <col min="3588" max="3588" width="14.85546875" style="93" customWidth="1"/>
    <col min="3589" max="3589" width="16.85546875" style="93" customWidth="1"/>
    <col min="3590" max="3590" width="11.140625" style="93" customWidth="1"/>
    <col min="3591" max="3841" width="9.140625" style="93"/>
    <col min="3842" max="3842" width="26.28515625" style="93" customWidth="1"/>
    <col min="3843" max="3843" width="17.85546875" style="93" customWidth="1"/>
    <col min="3844" max="3844" width="14.85546875" style="93" customWidth="1"/>
    <col min="3845" max="3845" width="16.85546875" style="93" customWidth="1"/>
    <col min="3846" max="3846" width="11.140625" style="93" customWidth="1"/>
    <col min="3847" max="4097" width="9.140625" style="93"/>
    <col min="4098" max="4098" width="26.28515625" style="93" customWidth="1"/>
    <col min="4099" max="4099" width="17.85546875" style="93" customWidth="1"/>
    <col min="4100" max="4100" width="14.85546875" style="93" customWidth="1"/>
    <col min="4101" max="4101" width="16.85546875" style="93" customWidth="1"/>
    <col min="4102" max="4102" width="11.140625" style="93" customWidth="1"/>
    <col min="4103" max="4353" width="9.140625" style="93"/>
    <col min="4354" max="4354" width="26.28515625" style="93" customWidth="1"/>
    <col min="4355" max="4355" width="17.85546875" style="93" customWidth="1"/>
    <col min="4356" max="4356" width="14.85546875" style="93" customWidth="1"/>
    <col min="4357" max="4357" width="16.85546875" style="93" customWidth="1"/>
    <col min="4358" max="4358" width="11.140625" style="93" customWidth="1"/>
    <col min="4359" max="4609" width="9.140625" style="93"/>
    <col min="4610" max="4610" width="26.28515625" style="93" customWidth="1"/>
    <col min="4611" max="4611" width="17.85546875" style="93" customWidth="1"/>
    <col min="4612" max="4612" width="14.85546875" style="93" customWidth="1"/>
    <col min="4613" max="4613" width="16.85546875" style="93" customWidth="1"/>
    <col min="4614" max="4614" width="11.140625" style="93" customWidth="1"/>
    <col min="4615" max="4865" width="9.140625" style="93"/>
    <col min="4866" max="4866" width="26.28515625" style="93" customWidth="1"/>
    <col min="4867" max="4867" width="17.85546875" style="93" customWidth="1"/>
    <col min="4868" max="4868" width="14.85546875" style="93" customWidth="1"/>
    <col min="4869" max="4869" width="16.85546875" style="93" customWidth="1"/>
    <col min="4870" max="4870" width="11.140625" style="93" customWidth="1"/>
    <col min="4871" max="5121" width="9.140625" style="93"/>
    <col min="5122" max="5122" width="26.28515625" style="93" customWidth="1"/>
    <col min="5123" max="5123" width="17.85546875" style="93" customWidth="1"/>
    <col min="5124" max="5124" width="14.85546875" style="93" customWidth="1"/>
    <col min="5125" max="5125" width="16.85546875" style="93" customWidth="1"/>
    <col min="5126" max="5126" width="11.140625" style="93" customWidth="1"/>
    <col min="5127" max="5377" width="9.140625" style="93"/>
    <col min="5378" max="5378" width="26.28515625" style="93" customWidth="1"/>
    <col min="5379" max="5379" width="17.85546875" style="93" customWidth="1"/>
    <col min="5380" max="5380" width="14.85546875" style="93" customWidth="1"/>
    <col min="5381" max="5381" width="16.85546875" style="93" customWidth="1"/>
    <col min="5382" max="5382" width="11.140625" style="93" customWidth="1"/>
    <col min="5383" max="5633" width="9.140625" style="93"/>
    <col min="5634" max="5634" width="26.28515625" style="93" customWidth="1"/>
    <col min="5635" max="5635" width="17.85546875" style="93" customWidth="1"/>
    <col min="5636" max="5636" width="14.85546875" style="93" customWidth="1"/>
    <col min="5637" max="5637" width="16.85546875" style="93" customWidth="1"/>
    <col min="5638" max="5638" width="11.140625" style="93" customWidth="1"/>
    <col min="5639" max="5889" width="9.140625" style="93"/>
    <col min="5890" max="5890" width="26.28515625" style="93" customWidth="1"/>
    <col min="5891" max="5891" width="17.85546875" style="93" customWidth="1"/>
    <col min="5892" max="5892" width="14.85546875" style="93" customWidth="1"/>
    <col min="5893" max="5893" width="16.85546875" style="93" customWidth="1"/>
    <col min="5894" max="5894" width="11.140625" style="93" customWidth="1"/>
    <col min="5895" max="6145" width="9.140625" style="93"/>
    <col min="6146" max="6146" width="26.28515625" style="93" customWidth="1"/>
    <col min="6147" max="6147" width="17.85546875" style="93" customWidth="1"/>
    <col min="6148" max="6148" width="14.85546875" style="93" customWidth="1"/>
    <col min="6149" max="6149" width="16.85546875" style="93" customWidth="1"/>
    <col min="6150" max="6150" width="11.140625" style="93" customWidth="1"/>
    <col min="6151" max="6401" width="9.140625" style="93"/>
    <col min="6402" max="6402" width="26.28515625" style="93" customWidth="1"/>
    <col min="6403" max="6403" width="17.85546875" style="93" customWidth="1"/>
    <col min="6404" max="6404" width="14.85546875" style="93" customWidth="1"/>
    <col min="6405" max="6405" width="16.85546875" style="93" customWidth="1"/>
    <col min="6406" max="6406" width="11.140625" style="93" customWidth="1"/>
    <col min="6407" max="6657" width="9.140625" style="93"/>
    <col min="6658" max="6658" width="26.28515625" style="93" customWidth="1"/>
    <col min="6659" max="6659" width="17.85546875" style="93" customWidth="1"/>
    <col min="6660" max="6660" width="14.85546875" style="93" customWidth="1"/>
    <col min="6661" max="6661" width="16.85546875" style="93" customWidth="1"/>
    <col min="6662" max="6662" width="11.140625" style="93" customWidth="1"/>
    <col min="6663" max="6913" width="9.140625" style="93"/>
    <col min="6914" max="6914" width="26.28515625" style="93" customWidth="1"/>
    <col min="6915" max="6915" width="17.85546875" style="93" customWidth="1"/>
    <col min="6916" max="6916" width="14.85546875" style="93" customWidth="1"/>
    <col min="6917" max="6917" width="16.85546875" style="93" customWidth="1"/>
    <col min="6918" max="6918" width="11.140625" style="93" customWidth="1"/>
    <col min="6919" max="7169" width="9.140625" style="93"/>
    <col min="7170" max="7170" width="26.28515625" style="93" customWidth="1"/>
    <col min="7171" max="7171" width="17.85546875" style="93" customWidth="1"/>
    <col min="7172" max="7172" width="14.85546875" style="93" customWidth="1"/>
    <col min="7173" max="7173" width="16.85546875" style="93" customWidth="1"/>
    <col min="7174" max="7174" width="11.140625" style="93" customWidth="1"/>
    <col min="7175" max="7425" width="9.140625" style="93"/>
    <col min="7426" max="7426" width="26.28515625" style="93" customWidth="1"/>
    <col min="7427" max="7427" width="17.85546875" style="93" customWidth="1"/>
    <col min="7428" max="7428" width="14.85546875" style="93" customWidth="1"/>
    <col min="7429" max="7429" width="16.85546875" style="93" customWidth="1"/>
    <col min="7430" max="7430" width="11.140625" style="93" customWidth="1"/>
    <col min="7431" max="7681" width="9.140625" style="93"/>
    <col min="7682" max="7682" width="26.28515625" style="93" customWidth="1"/>
    <col min="7683" max="7683" width="17.85546875" style="93" customWidth="1"/>
    <col min="7684" max="7684" width="14.85546875" style="93" customWidth="1"/>
    <col min="7685" max="7685" width="16.85546875" style="93" customWidth="1"/>
    <col min="7686" max="7686" width="11.140625" style="93" customWidth="1"/>
    <col min="7687" max="7937" width="9.140625" style="93"/>
    <col min="7938" max="7938" width="26.28515625" style="93" customWidth="1"/>
    <col min="7939" max="7939" width="17.85546875" style="93" customWidth="1"/>
    <col min="7940" max="7940" width="14.85546875" style="93" customWidth="1"/>
    <col min="7941" max="7941" width="16.85546875" style="93" customWidth="1"/>
    <col min="7942" max="7942" width="11.140625" style="93" customWidth="1"/>
    <col min="7943" max="8193" width="9.140625" style="93"/>
    <col min="8194" max="8194" width="26.28515625" style="93" customWidth="1"/>
    <col min="8195" max="8195" width="17.85546875" style="93" customWidth="1"/>
    <col min="8196" max="8196" width="14.85546875" style="93" customWidth="1"/>
    <col min="8197" max="8197" width="16.85546875" style="93" customWidth="1"/>
    <col min="8198" max="8198" width="11.140625" style="93" customWidth="1"/>
    <col min="8199" max="8449" width="9.140625" style="93"/>
    <col min="8450" max="8450" width="26.28515625" style="93" customWidth="1"/>
    <col min="8451" max="8451" width="17.85546875" style="93" customWidth="1"/>
    <col min="8452" max="8452" width="14.85546875" style="93" customWidth="1"/>
    <col min="8453" max="8453" width="16.85546875" style="93" customWidth="1"/>
    <col min="8454" max="8454" width="11.140625" style="93" customWidth="1"/>
    <col min="8455" max="8705" width="9.140625" style="93"/>
    <col min="8706" max="8706" width="26.28515625" style="93" customWidth="1"/>
    <col min="8707" max="8707" width="17.85546875" style="93" customWidth="1"/>
    <col min="8708" max="8708" width="14.85546875" style="93" customWidth="1"/>
    <col min="8709" max="8709" width="16.85546875" style="93" customWidth="1"/>
    <col min="8710" max="8710" width="11.140625" style="93" customWidth="1"/>
    <col min="8711" max="8961" width="9.140625" style="93"/>
    <col min="8962" max="8962" width="26.28515625" style="93" customWidth="1"/>
    <col min="8963" max="8963" width="17.85546875" style="93" customWidth="1"/>
    <col min="8964" max="8964" width="14.85546875" style="93" customWidth="1"/>
    <col min="8965" max="8965" width="16.85546875" style="93" customWidth="1"/>
    <col min="8966" max="8966" width="11.140625" style="93" customWidth="1"/>
    <col min="8967" max="9217" width="9.140625" style="93"/>
    <col min="9218" max="9218" width="26.28515625" style="93" customWidth="1"/>
    <col min="9219" max="9219" width="17.85546875" style="93" customWidth="1"/>
    <col min="9220" max="9220" width="14.85546875" style="93" customWidth="1"/>
    <col min="9221" max="9221" width="16.85546875" style="93" customWidth="1"/>
    <col min="9222" max="9222" width="11.140625" style="93" customWidth="1"/>
    <col min="9223" max="9473" width="9.140625" style="93"/>
    <col min="9474" max="9474" width="26.28515625" style="93" customWidth="1"/>
    <col min="9475" max="9475" width="17.85546875" style="93" customWidth="1"/>
    <col min="9476" max="9476" width="14.85546875" style="93" customWidth="1"/>
    <col min="9477" max="9477" width="16.85546875" style="93" customWidth="1"/>
    <col min="9478" max="9478" width="11.140625" style="93" customWidth="1"/>
    <col min="9479" max="9729" width="9.140625" style="93"/>
    <col min="9730" max="9730" width="26.28515625" style="93" customWidth="1"/>
    <col min="9731" max="9731" width="17.85546875" style="93" customWidth="1"/>
    <col min="9732" max="9732" width="14.85546875" style="93" customWidth="1"/>
    <col min="9733" max="9733" width="16.85546875" style="93" customWidth="1"/>
    <col min="9734" max="9734" width="11.140625" style="93" customWidth="1"/>
    <col min="9735" max="9985" width="9.140625" style="93"/>
    <col min="9986" max="9986" width="26.28515625" style="93" customWidth="1"/>
    <col min="9987" max="9987" width="17.85546875" style="93" customWidth="1"/>
    <col min="9988" max="9988" width="14.85546875" style="93" customWidth="1"/>
    <col min="9989" max="9989" width="16.85546875" style="93" customWidth="1"/>
    <col min="9990" max="9990" width="11.140625" style="93" customWidth="1"/>
    <col min="9991" max="10241" width="9.140625" style="93"/>
    <col min="10242" max="10242" width="26.28515625" style="93" customWidth="1"/>
    <col min="10243" max="10243" width="17.85546875" style="93" customWidth="1"/>
    <col min="10244" max="10244" width="14.85546875" style="93" customWidth="1"/>
    <col min="10245" max="10245" width="16.85546875" style="93" customWidth="1"/>
    <col min="10246" max="10246" width="11.140625" style="93" customWidth="1"/>
    <col min="10247" max="10497" width="9.140625" style="93"/>
    <col min="10498" max="10498" width="26.28515625" style="93" customWidth="1"/>
    <col min="10499" max="10499" width="17.85546875" style="93" customWidth="1"/>
    <col min="10500" max="10500" width="14.85546875" style="93" customWidth="1"/>
    <col min="10501" max="10501" width="16.85546875" style="93" customWidth="1"/>
    <col min="10502" max="10502" width="11.140625" style="93" customWidth="1"/>
    <col min="10503" max="10753" width="9.140625" style="93"/>
    <col min="10754" max="10754" width="26.28515625" style="93" customWidth="1"/>
    <col min="10755" max="10755" width="17.85546875" style="93" customWidth="1"/>
    <col min="10756" max="10756" width="14.85546875" style="93" customWidth="1"/>
    <col min="10757" max="10757" width="16.85546875" style="93" customWidth="1"/>
    <col min="10758" max="10758" width="11.140625" style="93" customWidth="1"/>
    <col min="10759" max="11009" width="9.140625" style="93"/>
    <col min="11010" max="11010" width="26.28515625" style="93" customWidth="1"/>
    <col min="11011" max="11011" width="17.85546875" style="93" customWidth="1"/>
    <col min="11012" max="11012" width="14.85546875" style="93" customWidth="1"/>
    <col min="11013" max="11013" width="16.85546875" style="93" customWidth="1"/>
    <col min="11014" max="11014" width="11.140625" style="93" customWidth="1"/>
    <col min="11015" max="11265" width="9.140625" style="93"/>
    <col min="11266" max="11266" width="26.28515625" style="93" customWidth="1"/>
    <col min="11267" max="11267" width="17.85546875" style="93" customWidth="1"/>
    <col min="11268" max="11268" width="14.85546875" style="93" customWidth="1"/>
    <col min="11269" max="11269" width="16.85546875" style="93" customWidth="1"/>
    <col min="11270" max="11270" width="11.140625" style="93" customWidth="1"/>
    <col min="11271" max="11521" width="9.140625" style="93"/>
    <col min="11522" max="11522" width="26.28515625" style="93" customWidth="1"/>
    <col min="11523" max="11523" width="17.85546875" style="93" customWidth="1"/>
    <col min="11524" max="11524" width="14.85546875" style="93" customWidth="1"/>
    <col min="11525" max="11525" width="16.85546875" style="93" customWidth="1"/>
    <col min="11526" max="11526" width="11.140625" style="93" customWidth="1"/>
    <col min="11527" max="11777" width="9.140625" style="93"/>
    <col min="11778" max="11778" width="26.28515625" style="93" customWidth="1"/>
    <col min="11779" max="11779" width="17.85546875" style="93" customWidth="1"/>
    <col min="11780" max="11780" width="14.85546875" style="93" customWidth="1"/>
    <col min="11781" max="11781" width="16.85546875" style="93" customWidth="1"/>
    <col min="11782" max="11782" width="11.140625" style="93" customWidth="1"/>
    <col min="11783" max="12033" width="9.140625" style="93"/>
    <col min="12034" max="12034" width="26.28515625" style="93" customWidth="1"/>
    <col min="12035" max="12035" width="17.85546875" style="93" customWidth="1"/>
    <col min="12036" max="12036" width="14.85546875" style="93" customWidth="1"/>
    <col min="12037" max="12037" width="16.85546875" style="93" customWidth="1"/>
    <col min="12038" max="12038" width="11.140625" style="93" customWidth="1"/>
    <col min="12039" max="12289" width="9.140625" style="93"/>
    <col min="12290" max="12290" width="26.28515625" style="93" customWidth="1"/>
    <col min="12291" max="12291" width="17.85546875" style="93" customWidth="1"/>
    <col min="12292" max="12292" width="14.85546875" style="93" customWidth="1"/>
    <col min="12293" max="12293" width="16.85546875" style="93" customWidth="1"/>
    <col min="12294" max="12294" width="11.140625" style="93" customWidth="1"/>
    <col min="12295" max="12545" width="9.140625" style="93"/>
    <col min="12546" max="12546" width="26.28515625" style="93" customWidth="1"/>
    <col min="12547" max="12547" width="17.85546875" style="93" customWidth="1"/>
    <col min="12548" max="12548" width="14.85546875" style="93" customWidth="1"/>
    <col min="12549" max="12549" width="16.85546875" style="93" customWidth="1"/>
    <col min="12550" max="12550" width="11.140625" style="93" customWidth="1"/>
    <col min="12551" max="12801" width="9.140625" style="93"/>
    <col min="12802" max="12802" width="26.28515625" style="93" customWidth="1"/>
    <col min="12803" max="12803" width="17.85546875" style="93" customWidth="1"/>
    <col min="12804" max="12804" width="14.85546875" style="93" customWidth="1"/>
    <col min="12805" max="12805" width="16.85546875" style="93" customWidth="1"/>
    <col min="12806" max="12806" width="11.140625" style="93" customWidth="1"/>
    <col min="12807" max="13057" width="9.140625" style="93"/>
    <col min="13058" max="13058" width="26.28515625" style="93" customWidth="1"/>
    <col min="13059" max="13059" width="17.85546875" style="93" customWidth="1"/>
    <col min="13060" max="13060" width="14.85546875" style="93" customWidth="1"/>
    <col min="13061" max="13061" width="16.85546875" style="93" customWidth="1"/>
    <col min="13062" max="13062" width="11.140625" style="93" customWidth="1"/>
    <col min="13063" max="13313" width="9.140625" style="93"/>
    <col min="13314" max="13314" width="26.28515625" style="93" customWidth="1"/>
    <col min="13315" max="13315" width="17.85546875" style="93" customWidth="1"/>
    <col min="13316" max="13316" width="14.85546875" style="93" customWidth="1"/>
    <col min="13317" max="13317" width="16.85546875" style="93" customWidth="1"/>
    <col min="13318" max="13318" width="11.140625" style="93" customWidth="1"/>
    <col min="13319" max="13569" width="9.140625" style="93"/>
    <col min="13570" max="13570" width="26.28515625" style="93" customWidth="1"/>
    <col min="13571" max="13571" width="17.85546875" style="93" customWidth="1"/>
    <col min="13572" max="13572" width="14.85546875" style="93" customWidth="1"/>
    <col min="13573" max="13573" width="16.85546875" style="93" customWidth="1"/>
    <col min="13574" max="13574" width="11.140625" style="93" customWidth="1"/>
    <col min="13575" max="13825" width="9.140625" style="93"/>
    <col min="13826" max="13826" width="26.28515625" style="93" customWidth="1"/>
    <col min="13827" max="13827" width="17.85546875" style="93" customWidth="1"/>
    <col min="13828" max="13828" width="14.85546875" style="93" customWidth="1"/>
    <col min="13829" max="13829" width="16.85546875" style="93" customWidth="1"/>
    <col min="13830" max="13830" width="11.140625" style="93" customWidth="1"/>
    <col min="13831" max="14081" width="9.140625" style="93"/>
    <col min="14082" max="14082" width="26.28515625" style="93" customWidth="1"/>
    <col min="14083" max="14083" width="17.85546875" style="93" customWidth="1"/>
    <col min="14084" max="14084" width="14.85546875" style="93" customWidth="1"/>
    <col min="14085" max="14085" width="16.85546875" style="93" customWidth="1"/>
    <col min="14086" max="14086" width="11.140625" style="93" customWidth="1"/>
    <col min="14087" max="14337" width="9.140625" style="93"/>
    <col min="14338" max="14338" width="26.28515625" style="93" customWidth="1"/>
    <col min="14339" max="14339" width="17.85546875" style="93" customWidth="1"/>
    <col min="14340" max="14340" width="14.85546875" style="93" customWidth="1"/>
    <col min="14341" max="14341" width="16.85546875" style="93" customWidth="1"/>
    <col min="14342" max="14342" width="11.140625" style="93" customWidth="1"/>
    <col min="14343" max="14593" width="9.140625" style="93"/>
    <col min="14594" max="14594" width="26.28515625" style="93" customWidth="1"/>
    <col min="14595" max="14595" width="17.85546875" style="93" customWidth="1"/>
    <col min="14596" max="14596" width="14.85546875" style="93" customWidth="1"/>
    <col min="14597" max="14597" width="16.85546875" style="93" customWidth="1"/>
    <col min="14598" max="14598" width="11.140625" style="93" customWidth="1"/>
    <col min="14599" max="14849" width="9.140625" style="93"/>
    <col min="14850" max="14850" width="26.28515625" style="93" customWidth="1"/>
    <col min="14851" max="14851" width="17.85546875" style="93" customWidth="1"/>
    <col min="14852" max="14852" width="14.85546875" style="93" customWidth="1"/>
    <col min="14853" max="14853" width="16.85546875" style="93" customWidth="1"/>
    <col min="14854" max="14854" width="11.140625" style="93" customWidth="1"/>
    <col min="14855" max="15105" width="9.140625" style="93"/>
    <col min="15106" max="15106" width="26.28515625" style="93" customWidth="1"/>
    <col min="15107" max="15107" width="17.85546875" style="93" customWidth="1"/>
    <col min="15108" max="15108" width="14.85546875" style="93" customWidth="1"/>
    <col min="15109" max="15109" width="16.85546875" style="93" customWidth="1"/>
    <col min="15110" max="15110" width="11.140625" style="93" customWidth="1"/>
    <col min="15111" max="15361" width="9.140625" style="93"/>
    <col min="15362" max="15362" width="26.28515625" style="93" customWidth="1"/>
    <col min="15363" max="15363" width="17.85546875" style="93" customWidth="1"/>
    <col min="15364" max="15364" width="14.85546875" style="93" customWidth="1"/>
    <col min="15365" max="15365" width="16.85546875" style="93" customWidth="1"/>
    <col min="15366" max="15366" width="11.140625" style="93" customWidth="1"/>
    <col min="15367" max="15617" width="9.140625" style="93"/>
    <col min="15618" max="15618" width="26.28515625" style="93" customWidth="1"/>
    <col min="15619" max="15619" width="17.85546875" style="93" customWidth="1"/>
    <col min="15620" max="15620" width="14.85546875" style="93" customWidth="1"/>
    <col min="15621" max="15621" width="16.85546875" style="93" customWidth="1"/>
    <col min="15622" max="15622" width="11.140625" style="93" customWidth="1"/>
    <col min="15623" max="15873" width="9.140625" style="93"/>
    <col min="15874" max="15874" width="26.28515625" style="93" customWidth="1"/>
    <col min="15875" max="15875" width="17.85546875" style="93" customWidth="1"/>
    <col min="15876" max="15876" width="14.85546875" style="93" customWidth="1"/>
    <col min="15877" max="15877" width="16.85546875" style="93" customWidth="1"/>
    <col min="15878" max="15878" width="11.140625" style="93" customWidth="1"/>
    <col min="15879" max="16129" width="9.140625" style="93"/>
    <col min="16130" max="16130" width="26.28515625" style="93" customWidth="1"/>
    <col min="16131" max="16131" width="17.85546875" style="93" customWidth="1"/>
    <col min="16132" max="16132" width="14.85546875" style="93" customWidth="1"/>
    <col min="16133" max="16133" width="16.85546875" style="93" customWidth="1"/>
    <col min="16134" max="16134" width="11.140625" style="93" customWidth="1"/>
    <col min="16135" max="16384" width="9.140625" style="93"/>
  </cols>
  <sheetData>
    <row r="1" spans="1:6">
      <c r="E1" s="62" t="s">
        <v>145</v>
      </c>
    </row>
    <row r="2" spans="1:6">
      <c r="E2" s="62"/>
    </row>
    <row r="3" spans="1:6" ht="27.75" customHeight="1">
      <c r="A3" s="370" t="s">
        <v>146</v>
      </c>
      <c r="B3" s="370"/>
      <c r="C3" s="370"/>
      <c r="D3" s="370"/>
      <c r="E3" s="370"/>
    </row>
    <row r="4" spans="1:6">
      <c r="A4" s="371"/>
      <c r="B4" s="371"/>
      <c r="C4" s="371"/>
      <c r="D4" s="371"/>
      <c r="E4" s="371"/>
    </row>
    <row r="6" spans="1:6" ht="58.5" customHeight="1">
      <c r="A6" s="372" t="s">
        <v>185</v>
      </c>
      <c r="B6" s="372"/>
      <c r="C6" s="372"/>
      <c r="D6" s="372"/>
      <c r="E6" s="372"/>
    </row>
    <row r="8" spans="1:6" ht="75">
      <c r="A8" s="94" t="s">
        <v>111</v>
      </c>
      <c r="B8" s="94" t="s">
        <v>147</v>
      </c>
      <c r="C8" s="94" t="s">
        <v>148</v>
      </c>
      <c r="D8" s="94" t="s">
        <v>149</v>
      </c>
      <c r="E8" s="207" t="s">
        <v>271</v>
      </c>
    </row>
    <row r="9" spans="1:6" s="96" customFormat="1" ht="16.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</row>
    <row r="10" spans="1:6" ht="30">
      <c r="A10" s="94">
        <v>1</v>
      </c>
      <c r="B10" s="207" t="s">
        <v>351</v>
      </c>
      <c r="C10" s="97">
        <v>18268477</v>
      </c>
      <c r="D10" s="97">
        <v>2.2000000000000002</v>
      </c>
      <c r="E10" s="97">
        <v>381430</v>
      </c>
      <c r="F10" s="98"/>
    </row>
    <row r="11" spans="1:6" hidden="1">
      <c r="A11" s="94">
        <v>2</v>
      </c>
      <c r="B11" s="94" t="s">
        <v>150</v>
      </c>
      <c r="C11" s="97">
        <v>0</v>
      </c>
      <c r="D11" s="97">
        <v>0</v>
      </c>
      <c r="E11" s="97">
        <v>0</v>
      </c>
      <c r="F11" s="98"/>
    </row>
    <row r="12" spans="1:6">
      <c r="A12" s="94">
        <v>2</v>
      </c>
      <c r="B12" s="94" t="s">
        <v>151</v>
      </c>
      <c r="C12" s="97">
        <v>106.8</v>
      </c>
      <c r="D12" s="97">
        <v>50</v>
      </c>
      <c r="E12" s="97">
        <v>5340</v>
      </c>
      <c r="F12" s="98"/>
    </row>
    <row r="13" spans="1:6" s="204" customFormat="1" ht="60">
      <c r="A13" s="94">
        <v>3</v>
      </c>
      <c r="B13" s="207" t="s">
        <v>297</v>
      </c>
      <c r="C13" s="97">
        <v>0</v>
      </c>
      <c r="D13" s="97">
        <v>0</v>
      </c>
      <c r="E13" s="97">
        <v>3500</v>
      </c>
      <c r="F13" s="98"/>
    </row>
    <row r="14" spans="1:6" s="102" customFormat="1" ht="18.75" customHeight="1">
      <c r="A14" s="99"/>
      <c r="B14" s="99" t="s">
        <v>117</v>
      </c>
      <c r="C14" s="100">
        <f>SUM(C10:C13)</f>
        <v>18268583.800000001</v>
      </c>
      <c r="D14" s="100" t="s">
        <v>118</v>
      </c>
      <c r="E14" s="100">
        <f>E10+E11+E12+E13</f>
        <v>390270</v>
      </c>
      <c r="F14" s="101"/>
    </row>
    <row r="15" spans="1:6">
      <c r="C15" s="98"/>
      <c r="D15" s="98"/>
      <c r="E15" s="98"/>
      <c r="F15" s="98"/>
    </row>
    <row r="16" spans="1:6">
      <c r="C16" s="98"/>
      <c r="D16" s="98"/>
      <c r="E16" s="98"/>
      <c r="F16" s="98"/>
    </row>
    <row r="17" spans="3:6">
      <c r="C17" s="103"/>
      <c r="D17" s="104"/>
      <c r="E17" s="105"/>
      <c r="F17" s="104"/>
    </row>
    <row r="18" spans="3:6">
      <c r="C18" s="106"/>
      <c r="D18" s="106"/>
      <c r="E18" s="106"/>
      <c r="F18" s="106"/>
    </row>
    <row r="19" spans="3:6">
      <c r="C19" s="106"/>
      <c r="D19" s="106"/>
      <c r="E19" s="106"/>
      <c r="F19" s="106"/>
    </row>
    <row r="20" spans="3:6">
      <c r="C20" s="106"/>
      <c r="D20" s="106"/>
      <c r="E20" s="103"/>
      <c r="F20" s="106"/>
    </row>
    <row r="21" spans="3:6">
      <c r="C21" s="106"/>
      <c r="D21" s="106"/>
      <c r="E21" s="106"/>
      <c r="F21" s="106"/>
    </row>
  </sheetData>
  <mergeCells count="3">
    <mergeCell ref="A3:E3"/>
    <mergeCell ref="A4:E4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10</vt:i4>
      </vt:variant>
    </vt:vector>
  </HeadingPairs>
  <TitlesOfParts>
    <vt:vector size="25" baseType="lpstr">
      <vt:lpstr>ФХД (стр.1)</vt:lpstr>
      <vt:lpstr>ФХД (стр.2)</vt:lpstr>
      <vt:lpstr>ФХД (стр.3-4)</vt:lpstr>
      <vt:lpstr>ФХД (стр.5)</vt:lpstr>
      <vt:lpstr>ФХД (стр.6)</vt:lpstr>
      <vt:lpstr>таблица 1.1.</vt:lpstr>
      <vt:lpstr>таблица 1.2.</vt:lpstr>
      <vt:lpstr>таблица 2</vt:lpstr>
      <vt:lpstr>таблица 3</vt:lpstr>
      <vt:lpstr>таблица 4.1.</vt:lpstr>
      <vt:lpstr>таблица 4.2.</vt:lpstr>
      <vt:lpstr>таблица 4.3.</vt:lpstr>
      <vt:lpstr>таблица 4.4.</vt:lpstr>
      <vt:lpstr>таблица 4.5.</vt:lpstr>
      <vt:lpstr>таблица 4.6.</vt:lpstr>
      <vt:lpstr>'ФХД (стр.1)'!IS_DOCUMENT</vt:lpstr>
      <vt:lpstr>'ФХД (стр.2)'!IS_DOCUMENT</vt:lpstr>
      <vt:lpstr>'ФХД (стр.3-4)'!IS_DOCUMENT</vt:lpstr>
      <vt:lpstr>'ФХД (стр.5)'!IS_DOCUMENT</vt:lpstr>
      <vt:lpstr>'ФХД (стр.6)'!IS_DOCUMENT</vt:lpstr>
      <vt:lpstr>'ФХД (стр.2)'!LAST_CELL</vt:lpstr>
      <vt:lpstr>'ФХД (стр.3-4)'!LAST_CELL</vt:lpstr>
      <vt:lpstr>'ФХД (стр.5)'!LAST_CELL</vt:lpstr>
      <vt:lpstr>'ФХД (стр.6)'!LAST_CELL</vt:lpstr>
      <vt:lpstr>'ФХД (стр.3-4)'!Область_печати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buhdei</dc:creator>
  <dc:description>POI HSSF rep:2.39.0.127</dc:description>
  <cp:lastModifiedBy>крикунов</cp:lastModifiedBy>
  <cp:lastPrinted>2019-01-16T16:15:55Z</cp:lastPrinted>
  <dcterms:created xsi:type="dcterms:W3CDTF">2016-07-18T12:50:44Z</dcterms:created>
  <dcterms:modified xsi:type="dcterms:W3CDTF">2019-01-21T14:57:54Z</dcterms:modified>
</cp:coreProperties>
</file>